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9105"/>
  </bookViews>
  <sheets>
    <sheet name="Condición Retención" sheetId="2" r:id="rId1"/>
    <sheet name="Leyenda Condición Retención" sheetId="3" r:id="rId2"/>
    <sheet name="Retenciones desde Clientes" sheetId="4" r:id="rId3"/>
    <sheet name="Sheet1" sheetId="5" r:id="rId4"/>
  </sheets>
  <definedNames>
    <definedName name="_xlnm._FilterDatabase" localSheetId="0" hidden="1">'Condición Retención'!$A$1:$M$1</definedName>
    <definedName name="_xlnm._FilterDatabase" localSheetId="2" hidden="1">'Retenciones desde Clientes'!$A$4:$I$24</definedName>
  </definedNames>
  <calcPr calcId="145621"/>
</workbook>
</file>

<file path=xl/calcChain.xml><?xml version="1.0" encoding="utf-8"?>
<calcChain xmlns="http://schemas.openxmlformats.org/spreadsheetml/2006/main">
  <c r="G83" i="2" l="1"/>
  <c r="G84" i="2"/>
  <c r="G85" i="2"/>
  <c r="G86" i="2"/>
  <c r="G87" i="2"/>
  <c r="G88" i="2"/>
  <c r="G72" i="2"/>
  <c r="G73" i="2"/>
  <c r="G74" i="2"/>
  <c r="G75" i="2"/>
  <c r="G76" i="2"/>
  <c r="G77" i="2"/>
  <c r="G78" i="2"/>
  <c r="G65" i="2"/>
  <c r="G66" i="2"/>
  <c r="G67" i="2"/>
  <c r="G54" i="2"/>
  <c r="G55" i="2"/>
  <c r="G56" i="2"/>
  <c r="G57" i="2"/>
  <c r="G58" i="2"/>
  <c r="G59" i="2"/>
  <c r="G60" i="2"/>
  <c r="G47" i="2"/>
  <c r="G48" i="2"/>
  <c r="G49" i="2"/>
  <c r="G40" i="2"/>
  <c r="G41" i="2"/>
  <c r="G42" i="2"/>
  <c r="G33" i="2"/>
  <c r="G34" i="2"/>
  <c r="G35" i="2"/>
  <c r="G23" i="2"/>
  <c r="G24" i="2"/>
  <c r="G25" i="2"/>
  <c r="G26" i="2"/>
  <c r="G27" i="2"/>
  <c r="G28" i="2"/>
  <c r="G29" i="2"/>
  <c r="G7" i="2"/>
  <c r="G12" i="2"/>
  <c r="G13" i="2"/>
  <c r="G14" i="2"/>
  <c r="G15" i="2"/>
  <c r="G16" i="2"/>
  <c r="G17" i="2"/>
  <c r="G18" i="2"/>
  <c r="G5" i="2"/>
  <c r="G6" i="2"/>
  <c r="K9" i="2"/>
  <c r="K20" i="2"/>
  <c r="K31" i="2"/>
  <c r="K38" i="2"/>
  <c r="K45" i="2"/>
  <c r="K52" i="2"/>
  <c r="K63" i="2"/>
  <c r="K70" i="2"/>
  <c r="K81" i="2"/>
  <c r="K2" i="2"/>
  <c r="G3" i="2"/>
  <c r="G52" i="2"/>
  <c r="G53" i="2"/>
  <c r="G61" i="2"/>
  <c r="G62" i="2"/>
  <c r="G63" i="2"/>
  <c r="G64" i="2"/>
  <c r="G68" i="2"/>
  <c r="G69" i="2"/>
  <c r="G70" i="2"/>
  <c r="G71" i="2"/>
  <c r="G79" i="2"/>
  <c r="G80" i="2"/>
  <c r="G81" i="2"/>
  <c r="G82" i="2"/>
  <c r="G89" i="2"/>
  <c r="G90" i="2"/>
  <c r="L24" i="4" l="1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G2" i="2"/>
  <c r="G4" i="2"/>
  <c r="G8" i="2"/>
  <c r="G9" i="2"/>
  <c r="G10" i="2"/>
  <c r="G11" i="2"/>
  <c r="G19" i="2"/>
  <c r="G20" i="2"/>
  <c r="G21" i="2"/>
  <c r="G22" i="2"/>
  <c r="G30" i="2"/>
  <c r="G31" i="2"/>
  <c r="G32" i="2"/>
  <c r="G36" i="2"/>
  <c r="G37" i="2"/>
  <c r="G38" i="2"/>
  <c r="G39" i="2"/>
  <c r="G43" i="2"/>
  <c r="G44" i="2"/>
  <c r="G45" i="2"/>
  <c r="G46" i="2"/>
  <c r="G50" i="2"/>
  <c r="G51" i="2"/>
</calcChain>
</file>

<file path=xl/comments1.xml><?xml version="1.0" encoding="utf-8"?>
<comments xmlns="http://schemas.openxmlformats.org/spreadsheetml/2006/main">
  <authors>
    <author>Autor</author>
  </authors>
  <commentList>
    <comment ref="E4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LE PODRIA PRACTICAR RETENCION DE IVA SI CUMPLE UNOS REQUISITOS ESPECIALES (ART 437-2) , NO ES LO GENERAL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RTE RENTA DEPENDE EL SERVICIO SON VARIOS</t>
        </r>
      </text>
    </comment>
    <comment ref="F5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RTE RENTA DEPENDE EL SERVICIO SON VARIOS</t>
        </r>
      </text>
    </comment>
    <comment ref="G5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RTE RENTA DEPENDE EL SERVICIO SON VARIOS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RTE RENTA DEPENDE EL SERVICIO SON VARIOS</t>
        </r>
      </text>
    </comment>
    <comment ref="E17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PUEDEN EXISTIR ALGUNAS EMPRESAS QUE HAGAN POR TENER RESOLUCION DE RETENEDORES DE ICA DEL REGIMEN COMUN</t>
        </r>
      </text>
    </comment>
    <comment ref="F17" authorId="0">
      <text>
        <r>
          <rPr>
            <b/>
            <sz val="8"/>
            <color indexed="81"/>
            <rFont val="Tahoma"/>
            <family val="2"/>
          </rPr>
          <t>Autor:
RTE ICA :</t>
        </r>
        <r>
          <rPr>
            <sz val="8"/>
            <color indexed="81"/>
            <rFont val="Tahoma"/>
            <family val="2"/>
          </rPr>
          <t>AGENTES RETENDORES NOMBRADOS POR EL MUNICIPIO, EN ESTE CASO RETENDRIAN EL 2*1000</t>
        </r>
      </text>
    </comment>
  </commentList>
</comments>
</file>

<file path=xl/sharedStrings.xml><?xml version="1.0" encoding="utf-8"?>
<sst xmlns="http://schemas.openxmlformats.org/spreadsheetml/2006/main" count="1059" uniqueCount="151">
  <si>
    <t>valores en gris calculados por EY</t>
  </si>
  <si>
    <t>31.12.9999</t>
  </si>
  <si>
    <t>01</t>
  </si>
  <si>
    <t>0683</t>
  </si>
  <si>
    <t>Withholding tax</t>
  </si>
  <si>
    <t>CCGroup</t>
  </si>
  <si>
    <t xml:space="preserve">ICA Retenido 0.80% </t>
  </si>
  <si>
    <t>Z8</t>
  </si>
  <si>
    <t xml:space="preserve">ICA Retenido 1.00% </t>
  </si>
  <si>
    <t>Z7</t>
  </si>
  <si>
    <t xml:space="preserve">ICA Retenido 0.966% </t>
  </si>
  <si>
    <t>Z6</t>
  </si>
  <si>
    <t xml:space="preserve">ICA Retenido 0.69% </t>
  </si>
  <si>
    <t>Z5</t>
  </si>
  <si>
    <t xml:space="preserve">ICA Retenido 0.70% </t>
  </si>
  <si>
    <t>Z4</t>
  </si>
  <si>
    <t>ICA Retenido 0.66%</t>
  </si>
  <si>
    <t>Z3</t>
  </si>
  <si>
    <t xml:space="preserve">ICA Retenido 0.60% </t>
  </si>
  <si>
    <t>Z2</t>
  </si>
  <si>
    <t>ENTIDADES DEL ESTADO</t>
  </si>
  <si>
    <t>RE</t>
  </si>
  <si>
    <t xml:space="preserve">ICA Retenido 1.3800% </t>
  </si>
  <si>
    <t>Z1</t>
  </si>
  <si>
    <t>GRANDE CONTRIBUYENTE DISTRITAL</t>
  </si>
  <si>
    <t>RD</t>
  </si>
  <si>
    <t>IVA Retenido 2.85% (15% sobre IVA 19%)</t>
  </si>
  <si>
    <t>I1</t>
  </si>
  <si>
    <t>GRANDE CONTRIBUYENTE NACIONAL</t>
  </si>
  <si>
    <t>RN</t>
  </si>
  <si>
    <t xml:space="preserve"> RETE ICA</t>
  </si>
  <si>
    <t>ZCW3</t>
  </si>
  <si>
    <t>Otras Retenciones 3.5.% arriendos</t>
  </si>
  <si>
    <t>Y2</t>
  </si>
  <si>
    <t>REGIMEN COMUN NO AUTORRETENEDOR RENTA</t>
  </si>
  <si>
    <t>RC</t>
  </si>
  <si>
    <t xml:space="preserve"> RETE RENTA</t>
  </si>
  <si>
    <t>ZCW2</t>
  </si>
  <si>
    <t>Otras Retenciones 3.5.% servicios hoteleros</t>
  </si>
  <si>
    <t>Y1</t>
  </si>
  <si>
    <t>REGIMEN SIMPLIFICADO NACIONALES Y EXTRANJEROS</t>
  </si>
  <si>
    <t>RS</t>
  </si>
  <si>
    <t xml:space="preserve"> RETE IVA</t>
  </si>
  <si>
    <t>ZCW1</t>
  </si>
  <si>
    <t>%</t>
  </si>
  <si>
    <t>DESCRIPCION</t>
  </si>
  <si>
    <t>Descripcion</t>
  </si>
  <si>
    <t>Tipo Retencion</t>
  </si>
  <si>
    <t>RETENCIONES QUE NOS PRACTICAN CLIENTES</t>
  </si>
  <si>
    <t>CLIENTES</t>
  </si>
  <si>
    <t>HOTEL A QUIEN PAGAN</t>
  </si>
  <si>
    <t>TIPO DE SERVICIO</t>
  </si>
  <si>
    <t xml:space="preserve">HOTELES ROYAL S.A. </t>
  </si>
  <si>
    <t>NO APLICA AL SER FACTURACION DE BACK (SSC)</t>
  </si>
  <si>
    <t>NO APLICA</t>
  </si>
  <si>
    <t xml:space="preserve"> RTE IVA 15% del IVA
 RETE RENTA 
 RETE ICA 0.69%</t>
  </si>
  <si>
    <t>RETE IVA 15% DEL IVA
 RETE RENTA 
 RETE ICA 0.69%</t>
  </si>
  <si>
    <t>RETE IVA 15% DEL IVA
 RETE RENTA 
 RETE ICA  0.69%</t>
  </si>
  <si>
    <t>PROMOTORA ROYAL S.A.</t>
  </si>
  <si>
    <t>HOTEL</t>
  </si>
  <si>
    <t xml:space="preserve">
RETE RENTA  3.5%
RETE ICA </t>
  </si>
  <si>
    <t>RETE IVA 15% DEL IVA
 RETE RENTA 3.5%
 RETE ICA</t>
  </si>
  <si>
    <t xml:space="preserve">RETE IVA 15% DEL IVA
 RETE RENTA 3.5%
 RETE ICA </t>
  </si>
  <si>
    <t>CO01 SERVICIOS CENTRALES ROYAL</t>
  </si>
  <si>
    <t>INVERSIONES SHCI</t>
  </si>
  <si>
    <t xml:space="preserve">
RETE RENTA 3.5%
RETE ICA 1.38%</t>
  </si>
  <si>
    <t>RETE IVA 15% DEL IVA
 RETE RENTA 3.5%
 RETE ICA 1.38%</t>
  </si>
  <si>
    <t>CO02PROMOTORA ROYAL S.A.</t>
  </si>
  <si>
    <t>SOCIEDAD OPERADORA CARTAGENA ROYAL S.A.S.</t>
  </si>
  <si>
    <t xml:space="preserve">
 RETE RENTA 3.5%
 RETE ICA 0.6%</t>
  </si>
  <si>
    <t>RETE IVA 15% DEL IVA
 RETE RENTA 3.5%
 RETE ICA 0.6%</t>
  </si>
  <si>
    <t>0690</t>
  </si>
  <si>
    <t>0676</t>
  </si>
  <si>
    <t>CO03NH ROYAL METROTEL</t>
  </si>
  <si>
    <t>SOCIEDAD OPERADORA URBAN ROYAL CALLE 93 S.A.S.</t>
  </si>
  <si>
    <t>0678</t>
  </si>
  <si>
    <t>0677</t>
  </si>
  <si>
    <t>CO04NH ROYAL URBAN 26</t>
  </si>
  <si>
    <t>HOTEL LA BOHEME LTDA</t>
  </si>
  <si>
    <t xml:space="preserve">
RETE ICA 1.38%</t>
  </si>
  <si>
    <t>RETE IVA 15% DEL IVA
 RETE ICA 1.38%</t>
  </si>
  <si>
    <t>0686</t>
  </si>
  <si>
    <t>CO05NH ROYAL URBAN 93</t>
  </si>
  <si>
    <t>HOTEL ANDINO ROYAL SAS</t>
  </si>
  <si>
    <t>0685</t>
  </si>
  <si>
    <t>0679</t>
  </si>
  <si>
    <t>CO06NH ROYAL PAVILLON</t>
  </si>
  <si>
    <t>HOTEL PAVILLON ROYAL LTDA</t>
  </si>
  <si>
    <t>0680</t>
  </si>
  <si>
    <t>CO07NH COLLECTION ROYAL WTC BOGOTA</t>
  </si>
  <si>
    <t>SOCIEDAD OPERADORA CALLE 100 ROYAL S.A.S.</t>
  </si>
  <si>
    <t>0682</t>
  </si>
  <si>
    <t xml:space="preserve"> CLIENTE MODIFICADO 1000061542</t>
  </si>
  <si>
    <t>9681</t>
  </si>
  <si>
    <t>CO08SALON COLOMBIA</t>
  </si>
  <si>
    <t>HOTEL HACIENDA ROYAL LTDA</t>
  </si>
  <si>
    <t>0684</t>
  </si>
  <si>
    <t>CO09NH COLLECTION ROYAL TERRA 100</t>
  </si>
  <si>
    <t>SOCIEDAD OPERADORA URBAN ROYAL CALLE 26 S.A.S.</t>
  </si>
  <si>
    <t xml:space="preserve">CO10NH HOTEL NH COLLECTION ROYAL TELEPORT </t>
  </si>
  <si>
    <t>SOCIEDAD OPERADORA BARRANQUILLA ROYAL S.A.S.</t>
  </si>
  <si>
    <t>RETE IVA 15% DEL IVA
 RETE RENTA 3.5%
 RETE ICA 1%</t>
  </si>
  <si>
    <t>CO11NH COLLECTION ROYAL HACIENDA</t>
  </si>
  <si>
    <t>HOTEL MEDELLIN ROYAL LTDA</t>
  </si>
  <si>
    <t>RETE IVA 15% DEL IVA
 RETE RENTA 3.5%
 RETE ICA 0.70%</t>
  </si>
  <si>
    <t>0687</t>
  </si>
  <si>
    <t>CO12NH COLLECTION ROYAL ANDINO</t>
  </si>
  <si>
    <t>SOCIEDAD HOTELERA CIEN INTERNACIONAL S.A.</t>
  </si>
  <si>
    <t xml:space="preserve">RETE IVA 15% DEL IVA
</t>
  </si>
  <si>
    <t>CO13NH ROYAL LA BOHEME</t>
  </si>
  <si>
    <t>HOTEL PACIFICO ROYAL LTDA</t>
  </si>
  <si>
    <t xml:space="preserve">RETE IVA 15% DEL IVA
</t>
  </si>
  <si>
    <t>RETE IVA 15% DEL IVA
 RETE ICA 0.66%</t>
  </si>
  <si>
    <t xml:space="preserve">CO14NH COLLECTION ROYAL MEDELLIN </t>
  </si>
  <si>
    <t>HOTEL PARQUE ROYAL SAS</t>
  </si>
  <si>
    <t>0688</t>
  </si>
  <si>
    <t>CO15NH COLLECTION ROYAL SMARTSUITES</t>
  </si>
  <si>
    <t>SOCIEDAD HOTELERA CALLE 74 LTDA</t>
  </si>
  <si>
    <t>0689</t>
  </si>
  <si>
    <t>CO16NH ROYAL CALI</t>
  </si>
  <si>
    <t>CO17NH ROYAL URBAN CARTAGENA</t>
  </si>
  <si>
    <t>0691</t>
  </si>
  <si>
    <t>CO17NH COLLECTION ROYAL LA MERCED</t>
  </si>
  <si>
    <t>9692</t>
  </si>
  <si>
    <t>CO18HR QUANTICA S.A.</t>
  </si>
  <si>
    <t>Sales Organization</t>
  </si>
  <si>
    <t>Distribution Channel</t>
  </si>
  <si>
    <t>Division</t>
  </si>
  <si>
    <t>Valid from</t>
  </si>
  <si>
    <t>Valid to</t>
  </si>
  <si>
    <t>01.01.2017</t>
  </si>
  <si>
    <t>Amount (%)</t>
  </si>
  <si>
    <t>Country</t>
  </si>
  <si>
    <t>CO</t>
  </si>
  <si>
    <t>Withholding tax code</t>
  </si>
  <si>
    <t>Hotel to apply</t>
  </si>
  <si>
    <t>Withholding condition</t>
  </si>
  <si>
    <t>Mapeo FI (Tax Type)</t>
  </si>
  <si>
    <t>Y</t>
  </si>
  <si>
    <t>I</t>
  </si>
  <si>
    <t>Z</t>
  </si>
  <si>
    <t>RETE IVA 15% DEL IVA
RETE ICA 1.38%</t>
  </si>
  <si>
    <t>RETE IVA 15% DEL IVA</t>
  </si>
  <si>
    <t>RETE ICA 1.38%</t>
  </si>
  <si>
    <t xml:space="preserve">
 RETE ICA 0.66%</t>
  </si>
  <si>
    <t>RETE RENTA 3.5%</t>
  </si>
  <si>
    <t xml:space="preserve"> RETE RENTA 3.5%
 RETE ICA 1%</t>
  </si>
  <si>
    <t>RETE RENTA 3.5%
RETE ICA 13.8%</t>
  </si>
  <si>
    <t>RETE RENTA 3.5%
RETE ICA 1.38%</t>
  </si>
  <si>
    <t>RETE RENTA
RETE ICA 0.69%</t>
  </si>
  <si>
    <t>RETE IVA 15% DEL IVA
 RETE ICA 1.38%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</si>
</sst>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(* #,##0_);_(* \(#,##0\);_(* &quot;-&quot;??_);_(@_)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49" fontId="0" fillId="0" borderId="0" xfId="0" applyNumberFormat="1"/>
    <xf numFmtId="49" fontId="6" fillId="0" borderId="6" xfId="0" applyNumberFormat="1" applyFont="1" applyFill="1" applyBorder="1" applyAlignment="1">
      <alignment horizontal="left"/>
    </xf>
    <xf numFmtId="49" fontId="6" fillId="0" borderId="6" xfId="0" applyNumberFormat="1" applyFont="1" applyFill="1" applyBorder="1"/>
    <xf numFmtId="49" fontId="6" fillId="3" borderId="6" xfId="0" applyNumberFormat="1" applyFont="1" applyFill="1" applyBorder="1" applyAlignment="1">
      <alignment horizontal="right"/>
    </xf>
    <xf numFmtId="49" fontId="0" fillId="0" borderId="13" xfId="0" applyNumberFormat="1" applyBorder="1"/>
    <xf numFmtId="49" fontId="0" fillId="2" borderId="13" xfId="0" applyNumberFormat="1" applyFill="1" applyBorder="1"/>
    <xf numFmtId="0" fontId="0" fillId="0" borderId="0" xfId="0" applyFill="1"/>
    <xf numFmtId="49" fontId="0" fillId="0" borderId="0" xfId="0" applyNumberFormat="1" applyFill="1"/>
    <xf numFmtId="0" fontId="0" fillId="0" borderId="0" xfId="0" applyNumberFormat="1" applyFill="1"/>
    <xf numFmtId="10" fontId="0" fillId="2" borderId="13" xfId="1" applyNumberFormat="1" applyFont="1" applyFill="1" applyBorder="1"/>
    <xf numFmtId="49" fontId="0" fillId="2" borderId="16" xfId="0" applyNumberFormat="1" applyFill="1" applyBorder="1"/>
    <xf numFmtId="10" fontId="0" fillId="2" borderId="16" xfId="1" applyNumberFormat="1" applyFont="1" applyFill="1" applyBorder="1"/>
    <xf numFmtId="49" fontId="6" fillId="0" borderId="16" xfId="0" applyNumberFormat="1" applyFont="1" applyFill="1" applyBorder="1" applyAlignment="1">
      <alignment horizontal="right"/>
    </xf>
    <xf numFmtId="0" fontId="0" fillId="0" borderId="0" xfId="0"/>
    <xf numFmtId="49" fontId="6" fillId="0" borderId="6" xfId="0" applyNumberFormat="1" applyFont="1" applyFill="1" applyBorder="1" applyAlignment="1">
      <alignment horizontal="right"/>
    </xf>
    <xf numFmtId="49" fontId="0" fillId="2" borderId="6" xfId="0" applyNumberFormat="1" applyFill="1" applyBorder="1"/>
    <xf numFmtId="49" fontId="0" fillId="0" borderId="6" xfId="0" applyNumberFormat="1" applyBorder="1"/>
    <xf numFmtId="0" fontId="0" fillId="0" borderId="0" xfId="0" applyFill="1"/>
    <xf numFmtId="10" fontId="0" fillId="2" borderId="6" xfId="1" applyNumberFormat="1" applyFont="1" applyFill="1" applyBorder="1"/>
    <xf numFmtId="49" fontId="0" fillId="0" borderId="22" xfId="0" applyNumberFormat="1" applyBorder="1"/>
    <xf numFmtId="49" fontId="0" fillId="0" borderId="16" xfId="0" applyNumberFormat="1" applyBorder="1"/>
    <xf numFmtId="49" fontId="0" fillId="0" borderId="6" xfId="0" applyNumberFormat="1" applyFill="1" applyBorder="1"/>
    <xf numFmtId="49" fontId="0" fillId="0" borderId="16" xfId="0" applyNumberFormat="1" applyFill="1" applyBorder="1"/>
    <xf numFmtId="49" fontId="6" fillId="0" borderId="13" xfId="0" applyNumberFormat="1" applyFont="1" applyFill="1" applyBorder="1" applyAlignment="1">
      <alignment horizontal="right"/>
    </xf>
    <xf numFmtId="0" fontId="2" fillId="5" borderId="21" xfId="0" applyFont="1" applyFill="1" applyBorder="1" applyAlignment="1">
      <alignment horizontal="center"/>
    </xf>
    <xf numFmtId="49" fontId="2" fillId="5" borderId="20" xfId="0" applyNumberFormat="1" applyFont="1" applyFill="1" applyBorder="1" applyAlignment="1">
      <alignment horizontal="center"/>
    </xf>
    <xf numFmtId="0" fontId="2" fillId="5" borderId="20" xfId="0" applyNumberFormat="1" applyFont="1" applyFill="1" applyBorder="1" applyAlignment="1">
      <alignment horizontal="center"/>
    </xf>
    <xf numFmtId="49" fontId="2" fillId="5" borderId="24" xfId="0" applyNumberFormat="1" applyFont="1" applyFill="1" applyBorder="1" applyAlignment="1">
      <alignment horizontal="center"/>
    </xf>
    <xf numFmtId="49" fontId="2" fillId="5" borderId="28" xfId="0" applyNumberFormat="1" applyFont="1" applyFill="1" applyBorder="1" applyAlignment="1">
      <alignment horizontal="center"/>
    </xf>
    <xf numFmtId="49" fontId="0" fillId="0" borderId="25" xfId="0" applyNumberFormat="1" applyFill="1" applyBorder="1" applyAlignment="1">
      <alignment horizontal="center"/>
    </xf>
    <xf numFmtId="49" fontId="0" fillId="0" borderId="18" xfId="0" applyNumberFormat="1" applyFill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17" xfId="0" applyNumberForma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26" xfId="0" applyNumberForma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/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/>
    <xf numFmtId="0" fontId="6" fillId="0" borderId="6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0" xfId="0" applyFill="1"/>
    <xf numFmtId="49" fontId="0" fillId="6" borderId="18" xfId="0" applyNumberFormat="1" applyFill="1" applyBorder="1" applyAlignment="1">
      <alignment horizontal="center"/>
    </xf>
    <xf numFmtId="49" fontId="0" fillId="6" borderId="19" xfId="0" applyNumberFormat="1" applyFill="1" applyBorder="1" applyAlignment="1">
      <alignment horizontal="center"/>
    </xf>
    <xf numFmtId="49" fontId="0" fillId="6" borderId="0" xfId="0" applyNumberFormat="1" applyFill="1"/>
    <xf numFmtId="49" fontId="0" fillId="6" borderId="6" xfId="0" applyNumberFormat="1" applyFill="1" applyBorder="1" applyAlignment="1">
      <alignment horizontal="center"/>
    </xf>
    <xf numFmtId="0" fontId="3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justify" vertical="center"/>
    </xf>
    <xf numFmtId="10" fontId="3" fillId="6" borderId="6" xfId="0" applyNumberFormat="1" applyFont="1" applyFill="1" applyBorder="1" applyAlignment="1">
      <alignment horizontal="center" vertical="center"/>
    </xf>
    <xf numFmtId="49" fontId="6" fillId="4" borderId="19" xfId="0" applyNumberFormat="1" applyFont="1" applyFill="1" applyBorder="1" applyAlignment="1">
      <alignment horizontal="right"/>
    </xf>
    <xf numFmtId="0" fontId="9" fillId="0" borderId="3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9" fontId="6" fillId="0" borderId="0" xfId="0" applyNumberFormat="1" applyFont="1" applyFill="1"/>
    <xf numFmtId="10" fontId="6" fillId="0" borderId="0" xfId="1" applyNumberFormat="1" applyFont="1"/>
    <xf numFmtId="0" fontId="6" fillId="0" borderId="0" xfId="0" applyFont="1"/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0" xfId="0" applyFont="1"/>
    <xf numFmtId="49" fontId="6" fillId="4" borderId="19" xfId="0" applyNumberFormat="1" applyFont="1" applyFill="1" applyBorder="1"/>
    <xf numFmtId="0" fontId="6" fillId="0" borderId="5" xfId="0" applyFont="1" applyFill="1" applyBorder="1"/>
    <xf numFmtId="0" fontId="6" fillId="0" borderId="7" xfId="0" applyFont="1" applyBorder="1"/>
    <xf numFmtId="166" fontId="6" fillId="4" borderId="19" xfId="1" applyNumberFormat="1" applyFont="1" applyFill="1" applyBorder="1"/>
    <xf numFmtId="0" fontId="6" fillId="0" borderId="7" xfId="0" applyFont="1" applyFill="1" applyBorder="1"/>
    <xf numFmtId="0" fontId="6" fillId="3" borderId="7" xfId="0" applyFont="1" applyFill="1" applyBorder="1"/>
    <xf numFmtId="0" fontId="6" fillId="4" borderId="19" xfId="0" applyFont="1" applyFill="1" applyBorder="1"/>
    <xf numFmtId="0" fontId="6" fillId="0" borderId="8" xfId="0" applyFont="1" applyBorder="1"/>
    <xf numFmtId="165" fontId="6" fillId="0" borderId="33" xfId="2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165" fontId="6" fillId="0" borderId="36" xfId="2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</cellXfs>
  <cellStyles count="4">
    <cellStyle name="Comma 2" xfId="2"/>
    <cellStyle name="Comma 2 2" xfId="3"/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90"/>
  <sheetViews>
    <sheetView tabSelected="1" workbookViewId="0">
      <pane ySplit="1" topLeftCell="A2" activePane="bottomLeft" state="frozen"/>
      <selection activeCell="P8" sqref="P8"/>
      <selection pane="bottomLeft" activeCell="M12" sqref="M12"/>
    </sheetView>
  </sheetViews>
  <sheetFormatPr baseColWidth="10" defaultColWidth="8.85546875" defaultRowHeight="15" x14ac:dyDescent="0.25"/>
  <cols>
    <col min="1" max="1" width="20" style="7" bestFit="1" customWidth="1"/>
    <col min="2" max="2" width="16.42578125" style="8" bestFit="1" customWidth="1"/>
    <col min="3" max="3" width="18.28515625" style="8" bestFit="1" customWidth="1"/>
    <col min="4" max="4" width="7.5703125" style="8" bestFit="1" customWidth="1"/>
    <col min="5" max="5" width="8.42578125" style="8" bestFit="1" customWidth="1"/>
    <col min="6" max="6" width="8.42578125" style="8" customWidth="1"/>
    <col min="7" max="7" width="11.7109375" style="9" customWidth="1"/>
    <col min="8" max="9" width="10.140625" style="8" bestFit="1" customWidth="1"/>
    <col min="10" max="10" width="19.140625" style="8" bestFit="1" customWidth="1"/>
    <col min="11" max="11" width="46.42578125" style="7" bestFit="1" customWidth="1"/>
    <col min="12" max="12" width="1.7109375" style="7" customWidth="1"/>
    <col min="13" max="13" width="27.7109375" style="7" bestFit="1" customWidth="1"/>
    <col min="14" max="16384" width="8.85546875" style="7"/>
  </cols>
  <sheetData>
    <row r="1" spans="1:13" customFormat="1" ht="15.75" thickBot="1" x14ac:dyDescent="0.3">
      <c r="A1" s="25" t="s">
        <v>136</v>
      </c>
      <c r="B1" s="26" t="s">
        <v>125</v>
      </c>
      <c r="C1" s="26" t="s">
        <v>126</v>
      </c>
      <c r="D1" s="26" t="s">
        <v>127</v>
      </c>
      <c r="E1" s="26" t="s">
        <v>5</v>
      </c>
      <c r="F1" s="26" t="s">
        <v>132</v>
      </c>
      <c r="G1" s="27" t="s">
        <v>131</v>
      </c>
      <c r="H1" s="26" t="s">
        <v>128</v>
      </c>
      <c r="I1" s="26" t="s">
        <v>129</v>
      </c>
      <c r="J1" s="28" t="s">
        <v>134</v>
      </c>
      <c r="K1" s="29" t="s">
        <v>135</v>
      </c>
    </row>
    <row r="2" spans="1:13" customFormat="1" x14ac:dyDescent="0.25">
      <c r="A2" s="41" t="s">
        <v>37</v>
      </c>
      <c r="B2" s="13">
        <v>9675</v>
      </c>
      <c r="C2" s="11" t="s">
        <v>2</v>
      </c>
      <c r="D2" s="11" t="s">
        <v>2</v>
      </c>
      <c r="E2" s="21" t="s">
        <v>35</v>
      </c>
      <c r="F2" s="11" t="s">
        <v>133</v>
      </c>
      <c r="G2" s="12">
        <f>VLOOKUP(J2,'Leyenda Condición Retención'!$H$2:$J$12,3,0)</f>
        <v>3.5000000000000003E-2</v>
      </c>
      <c r="H2" s="23" t="s">
        <v>130</v>
      </c>
      <c r="I2" s="23" t="s">
        <v>1</v>
      </c>
      <c r="J2" s="35" t="s">
        <v>39</v>
      </c>
      <c r="K2" s="47" t="str">
        <f>VLOOKUP(B2,'Retenciones desde Clientes'!I:J,2,0)</f>
        <v>PROMOTORA ROYAL S.A.</v>
      </c>
      <c r="M2" s="12" t="s">
        <v>0</v>
      </c>
    </row>
    <row r="3" spans="1:13" customFormat="1" x14ac:dyDescent="0.25">
      <c r="A3" s="42" t="s">
        <v>37</v>
      </c>
      <c r="B3" s="15">
        <v>9675</v>
      </c>
      <c r="C3" s="16" t="s">
        <v>2</v>
      </c>
      <c r="D3" s="16" t="s">
        <v>2</v>
      </c>
      <c r="E3" s="17" t="s">
        <v>29</v>
      </c>
      <c r="F3" s="16" t="s">
        <v>133</v>
      </c>
      <c r="G3" s="19">
        <f>VLOOKUP(J3,'Leyenda Condición Retención'!$H$2:$J$12,3,0)</f>
        <v>3.5000000000000003E-2</v>
      </c>
      <c r="H3" s="22" t="s">
        <v>130</v>
      </c>
      <c r="I3" s="22" t="s">
        <v>1</v>
      </c>
      <c r="J3" s="36" t="s">
        <v>39</v>
      </c>
      <c r="K3" s="48"/>
    </row>
    <row r="4" spans="1:13" customFormat="1" x14ac:dyDescent="0.25">
      <c r="A4" s="42" t="s">
        <v>43</v>
      </c>
      <c r="B4" s="15">
        <v>9675</v>
      </c>
      <c r="C4" s="16" t="s">
        <v>2</v>
      </c>
      <c r="D4" s="16" t="s">
        <v>2</v>
      </c>
      <c r="E4" s="17" t="s">
        <v>29</v>
      </c>
      <c r="F4" s="16" t="s">
        <v>133</v>
      </c>
      <c r="G4" s="19">
        <f>VLOOKUP(J4,'Leyenda Condición Retención'!$H$2:$J$12,3,0)</f>
        <v>2.8500000000000001E-2</v>
      </c>
      <c r="H4" s="17" t="s">
        <v>130</v>
      </c>
      <c r="I4" s="17" t="s">
        <v>1</v>
      </c>
      <c r="J4" s="37" t="s">
        <v>27</v>
      </c>
      <c r="K4" s="48"/>
    </row>
    <row r="5" spans="1:13" s="14" customFormat="1" x14ac:dyDescent="0.25">
      <c r="A5" s="42" t="s">
        <v>37</v>
      </c>
      <c r="B5" s="15">
        <v>9675</v>
      </c>
      <c r="C5" s="16" t="s">
        <v>2</v>
      </c>
      <c r="D5" s="16" t="s">
        <v>2</v>
      </c>
      <c r="E5" s="20" t="s">
        <v>25</v>
      </c>
      <c r="F5" s="16" t="s">
        <v>133</v>
      </c>
      <c r="G5" s="19">
        <f>VLOOKUP(J5,'Leyenda Condición Retención'!$H$2:$J$12,3,0)</f>
        <v>3.5000000000000003E-2</v>
      </c>
      <c r="H5" s="17" t="s">
        <v>130</v>
      </c>
      <c r="I5" s="17" t="s">
        <v>1</v>
      </c>
      <c r="J5" s="38" t="s">
        <v>39</v>
      </c>
      <c r="K5" s="48"/>
    </row>
    <row r="6" spans="1:13" s="14" customFormat="1" x14ac:dyDescent="0.25">
      <c r="A6" s="42" t="s">
        <v>43</v>
      </c>
      <c r="B6" s="15">
        <v>9675</v>
      </c>
      <c r="C6" s="16" t="s">
        <v>2</v>
      </c>
      <c r="D6" s="16" t="s">
        <v>2</v>
      </c>
      <c r="E6" s="20" t="s">
        <v>25</v>
      </c>
      <c r="F6" s="16" t="s">
        <v>133</v>
      </c>
      <c r="G6" s="19">
        <f>VLOOKUP(J6,'Leyenda Condición Retención'!$H$2:$J$12,3,0)</f>
        <v>2.8500000000000001E-2</v>
      </c>
      <c r="H6" s="17" t="s">
        <v>130</v>
      </c>
      <c r="I6" s="17" t="s">
        <v>1</v>
      </c>
      <c r="J6" s="38" t="s">
        <v>27</v>
      </c>
      <c r="K6" s="48"/>
    </row>
    <row r="7" spans="1:13" s="14" customFormat="1" x14ac:dyDescent="0.25">
      <c r="A7" s="42" t="s">
        <v>37</v>
      </c>
      <c r="B7" s="15">
        <v>9675</v>
      </c>
      <c r="C7" s="16" t="s">
        <v>2</v>
      </c>
      <c r="D7" s="16" t="s">
        <v>2</v>
      </c>
      <c r="E7" s="20" t="s">
        <v>21</v>
      </c>
      <c r="F7" s="16" t="s">
        <v>133</v>
      </c>
      <c r="G7" s="19">
        <f>VLOOKUP(J7,'Leyenda Condición Retención'!$H$2:$J$12,3,0)</f>
        <v>3.5000000000000003E-2</v>
      </c>
      <c r="H7" s="17" t="s">
        <v>130</v>
      </c>
      <c r="I7" s="17" t="s">
        <v>1</v>
      </c>
      <c r="J7" s="38" t="s">
        <v>39</v>
      </c>
      <c r="K7" s="48"/>
    </row>
    <row r="8" spans="1:13" customFormat="1" ht="15.75" thickBot="1" x14ac:dyDescent="0.3">
      <c r="A8" s="43" t="s">
        <v>43</v>
      </c>
      <c r="B8" s="24">
        <v>9675</v>
      </c>
      <c r="C8" s="6" t="s">
        <v>2</v>
      </c>
      <c r="D8" s="6" t="s">
        <v>2</v>
      </c>
      <c r="E8" s="5" t="s">
        <v>21</v>
      </c>
      <c r="F8" s="6" t="s">
        <v>133</v>
      </c>
      <c r="G8" s="10">
        <f>VLOOKUP(J8,'Leyenda Condición Retención'!$H$2:$J$12,3,0)</f>
        <v>2.8500000000000001E-2</v>
      </c>
      <c r="H8" s="5" t="s">
        <v>130</v>
      </c>
      <c r="I8" s="5" t="s">
        <v>1</v>
      </c>
      <c r="J8" s="39" t="s">
        <v>27</v>
      </c>
      <c r="K8" s="49"/>
    </row>
    <row r="9" spans="1:13" customFormat="1" ht="15.75" thickBot="1" x14ac:dyDescent="0.3">
      <c r="A9" s="41" t="s">
        <v>37</v>
      </c>
      <c r="B9" s="13" t="s">
        <v>71</v>
      </c>
      <c r="C9" s="11" t="s">
        <v>2</v>
      </c>
      <c r="D9" s="11" t="s">
        <v>2</v>
      </c>
      <c r="E9" s="21" t="s">
        <v>35</v>
      </c>
      <c r="F9" s="11" t="s">
        <v>133</v>
      </c>
      <c r="G9" s="12">
        <f>VLOOKUP(J9,'Leyenda Condición Retención'!$H$2:$J$12,3,0)</f>
        <v>3.5000000000000003E-2</v>
      </c>
      <c r="H9" s="21" t="s">
        <v>130</v>
      </c>
      <c r="I9" s="21" t="s">
        <v>1</v>
      </c>
      <c r="J9" s="30" t="s">
        <v>39</v>
      </c>
      <c r="K9" s="47" t="str">
        <f>VLOOKUP(B9,'Retenciones desde Clientes'!I:J,2,0)</f>
        <v>SOCIEDAD OPERADORA CARTAGENA ROYAL S.A.S.</v>
      </c>
    </row>
    <row r="10" spans="1:13" customFormat="1" x14ac:dyDescent="0.25">
      <c r="A10" s="42" t="s">
        <v>31</v>
      </c>
      <c r="B10" s="15" t="s">
        <v>71</v>
      </c>
      <c r="C10" s="16" t="s">
        <v>2</v>
      </c>
      <c r="D10" s="16" t="s">
        <v>2</v>
      </c>
      <c r="E10" s="21" t="s">
        <v>35</v>
      </c>
      <c r="F10" s="16" t="s">
        <v>133</v>
      </c>
      <c r="G10" s="19">
        <f>VLOOKUP(J10,'Leyenda Condición Retención'!$H$2:$J$12,3,0)</f>
        <v>6.0000000000000001E-3</v>
      </c>
      <c r="H10" s="17" t="s">
        <v>130</v>
      </c>
      <c r="I10" s="17" t="s">
        <v>1</v>
      </c>
      <c r="J10" s="31" t="s">
        <v>19</v>
      </c>
      <c r="K10" s="48"/>
    </row>
    <row r="11" spans="1:13" customFormat="1" x14ac:dyDescent="0.25">
      <c r="A11" s="42" t="s">
        <v>43</v>
      </c>
      <c r="B11" s="15" t="s">
        <v>71</v>
      </c>
      <c r="C11" s="16" t="s">
        <v>2</v>
      </c>
      <c r="D11" s="16" t="s">
        <v>2</v>
      </c>
      <c r="E11" s="17" t="s">
        <v>29</v>
      </c>
      <c r="F11" s="16" t="s">
        <v>133</v>
      </c>
      <c r="G11" s="19">
        <f>VLOOKUP(J11,'Leyenda Condición Retención'!$H$2:$J$12,3,0)</f>
        <v>2.8500000000000001E-2</v>
      </c>
      <c r="H11" s="17" t="s">
        <v>130</v>
      </c>
      <c r="I11" s="17" t="s">
        <v>1</v>
      </c>
      <c r="J11" s="32" t="s">
        <v>27</v>
      </c>
      <c r="K11" s="48"/>
    </row>
    <row r="12" spans="1:13" s="14" customFormat="1" x14ac:dyDescent="0.25">
      <c r="A12" s="42" t="s">
        <v>37</v>
      </c>
      <c r="B12" s="15" t="s">
        <v>71</v>
      </c>
      <c r="C12" s="16" t="s">
        <v>2</v>
      </c>
      <c r="D12" s="16" t="s">
        <v>2</v>
      </c>
      <c r="E12" s="20" t="s">
        <v>29</v>
      </c>
      <c r="F12" s="16" t="s">
        <v>133</v>
      </c>
      <c r="G12" s="19">
        <f>VLOOKUP(J12,'Leyenda Condición Retención'!$H$2:$J$12,3,0)</f>
        <v>3.5000000000000003E-2</v>
      </c>
      <c r="H12" s="17" t="s">
        <v>130</v>
      </c>
      <c r="I12" s="17" t="s">
        <v>1</v>
      </c>
      <c r="J12" s="33" t="s">
        <v>39</v>
      </c>
      <c r="K12" s="48"/>
    </row>
    <row r="13" spans="1:13" s="14" customFormat="1" x14ac:dyDescent="0.25">
      <c r="A13" s="42" t="s">
        <v>31</v>
      </c>
      <c r="B13" s="15" t="s">
        <v>71</v>
      </c>
      <c r="C13" s="16" t="s">
        <v>2</v>
      </c>
      <c r="D13" s="16" t="s">
        <v>2</v>
      </c>
      <c r="E13" s="20" t="s">
        <v>29</v>
      </c>
      <c r="F13" s="16" t="s">
        <v>133</v>
      </c>
      <c r="G13" s="19">
        <f>VLOOKUP(J13,'Leyenda Condición Retención'!$H$2:$J$12,3,0)</f>
        <v>6.0000000000000001E-3</v>
      </c>
      <c r="H13" s="17" t="s">
        <v>130</v>
      </c>
      <c r="I13" s="17" t="s">
        <v>1</v>
      </c>
      <c r="J13" s="33" t="s">
        <v>19</v>
      </c>
      <c r="K13" s="48"/>
    </row>
    <row r="14" spans="1:13" s="14" customFormat="1" x14ac:dyDescent="0.25">
      <c r="A14" s="42" t="s">
        <v>43</v>
      </c>
      <c r="B14" s="15" t="s">
        <v>71</v>
      </c>
      <c r="C14" s="16" t="s">
        <v>2</v>
      </c>
      <c r="D14" s="16" t="s">
        <v>2</v>
      </c>
      <c r="E14" s="20" t="s">
        <v>25</v>
      </c>
      <c r="F14" s="16" t="s">
        <v>133</v>
      </c>
      <c r="G14" s="19">
        <f>VLOOKUP(J14,'Leyenda Condición Retención'!$H$2:$J$12,3,0)</f>
        <v>2.8500000000000001E-2</v>
      </c>
      <c r="H14" s="17" t="s">
        <v>130</v>
      </c>
      <c r="I14" s="17" t="s">
        <v>1</v>
      </c>
      <c r="J14" s="33" t="s">
        <v>27</v>
      </c>
      <c r="K14" s="48"/>
    </row>
    <row r="15" spans="1:13" s="14" customFormat="1" x14ac:dyDescent="0.25">
      <c r="A15" s="42" t="s">
        <v>37</v>
      </c>
      <c r="B15" s="15" t="s">
        <v>71</v>
      </c>
      <c r="C15" s="16" t="s">
        <v>2</v>
      </c>
      <c r="D15" s="16" t="s">
        <v>2</v>
      </c>
      <c r="E15" s="20" t="s">
        <v>25</v>
      </c>
      <c r="F15" s="16" t="s">
        <v>133</v>
      </c>
      <c r="G15" s="19">
        <f>VLOOKUP(J15,'Leyenda Condición Retención'!$H$2:$J$12,3,0)</f>
        <v>3.5000000000000003E-2</v>
      </c>
      <c r="H15" s="17" t="s">
        <v>130</v>
      </c>
      <c r="I15" s="17" t="s">
        <v>1</v>
      </c>
      <c r="J15" s="33" t="s">
        <v>39</v>
      </c>
      <c r="K15" s="48"/>
    </row>
    <row r="16" spans="1:13" s="14" customFormat="1" x14ac:dyDescent="0.25">
      <c r="A16" s="42" t="s">
        <v>31</v>
      </c>
      <c r="B16" s="15" t="s">
        <v>71</v>
      </c>
      <c r="C16" s="16" t="s">
        <v>2</v>
      </c>
      <c r="D16" s="16" t="s">
        <v>2</v>
      </c>
      <c r="E16" s="20" t="s">
        <v>25</v>
      </c>
      <c r="F16" s="16" t="s">
        <v>133</v>
      </c>
      <c r="G16" s="19">
        <f>VLOOKUP(J16,'Leyenda Condición Retención'!$H$2:$J$12,3,0)</f>
        <v>6.0000000000000001E-3</v>
      </c>
      <c r="H16" s="17" t="s">
        <v>130</v>
      </c>
      <c r="I16" s="17" t="s">
        <v>1</v>
      </c>
      <c r="J16" s="33" t="s">
        <v>19</v>
      </c>
      <c r="K16" s="48"/>
    </row>
    <row r="17" spans="1:11" s="14" customFormat="1" x14ac:dyDescent="0.25">
      <c r="A17" s="42" t="s">
        <v>43</v>
      </c>
      <c r="B17" s="15" t="s">
        <v>71</v>
      </c>
      <c r="C17" s="16" t="s">
        <v>2</v>
      </c>
      <c r="D17" s="16" t="s">
        <v>2</v>
      </c>
      <c r="E17" s="20" t="s">
        <v>21</v>
      </c>
      <c r="F17" s="16" t="s">
        <v>133</v>
      </c>
      <c r="G17" s="19">
        <f>VLOOKUP(J17,'Leyenda Condición Retención'!$H$2:$J$12,3,0)</f>
        <v>2.8500000000000001E-2</v>
      </c>
      <c r="H17" s="17" t="s">
        <v>130</v>
      </c>
      <c r="I17" s="17" t="s">
        <v>1</v>
      </c>
      <c r="J17" s="33" t="s">
        <v>27</v>
      </c>
      <c r="K17" s="48"/>
    </row>
    <row r="18" spans="1:11" s="14" customFormat="1" x14ac:dyDescent="0.25">
      <c r="A18" s="42" t="s">
        <v>37</v>
      </c>
      <c r="B18" s="15" t="s">
        <v>71</v>
      </c>
      <c r="C18" s="16" t="s">
        <v>2</v>
      </c>
      <c r="D18" s="16" t="s">
        <v>2</v>
      </c>
      <c r="E18" s="20" t="s">
        <v>21</v>
      </c>
      <c r="F18" s="16" t="s">
        <v>133</v>
      </c>
      <c r="G18" s="19">
        <f>VLOOKUP(J18,'Leyenda Condición Retención'!$H$2:$J$12,3,0)</f>
        <v>3.5000000000000003E-2</v>
      </c>
      <c r="H18" s="17" t="s">
        <v>130</v>
      </c>
      <c r="I18" s="17" t="s">
        <v>1</v>
      </c>
      <c r="J18" s="33" t="s">
        <v>39</v>
      </c>
      <c r="K18" s="48"/>
    </row>
    <row r="19" spans="1:11" customFormat="1" ht="15.75" thickBot="1" x14ac:dyDescent="0.3">
      <c r="A19" s="43" t="s">
        <v>31</v>
      </c>
      <c r="B19" s="24" t="s">
        <v>71</v>
      </c>
      <c r="C19" s="6" t="s">
        <v>2</v>
      </c>
      <c r="D19" s="6" t="s">
        <v>2</v>
      </c>
      <c r="E19" s="5" t="s">
        <v>21</v>
      </c>
      <c r="F19" s="6" t="s">
        <v>133</v>
      </c>
      <c r="G19" s="10">
        <f>VLOOKUP(J19,'Leyenda Condición Retención'!$H$2:$J$12,3,0)</f>
        <v>6.0000000000000001E-3</v>
      </c>
      <c r="H19" s="5" t="s">
        <v>130</v>
      </c>
      <c r="I19" s="5" t="s">
        <v>1</v>
      </c>
      <c r="J19" s="34" t="s">
        <v>19</v>
      </c>
      <c r="K19" s="49"/>
    </row>
    <row r="20" spans="1:11" customFormat="1" ht="15.75" thickBot="1" x14ac:dyDescent="0.3">
      <c r="A20" s="41" t="s">
        <v>37</v>
      </c>
      <c r="B20" s="13" t="s">
        <v>75</v>
      </c>
      <c r="C20" s="11" t="s">
        <v>2</v>
      </c>
      <c r="D20" s="11" t="s">
        <v>2</v>
      </c>
      <c r="E20" s="21" t="s">
        <v>35</v>
      </c>
      <c r="F20" s="11" t="s">
        <v>133</v>
      </c>
      <c r="G20" s="12">
        <f>VLOOKUP(J20,'Leyenda Condición Retención'!$H$2:$J$12,3,0)</f>
        <v>3.5000000000000003E-2</v>
      </c>
      <c r="H20" s="21" t="s">
        <v>130</v>
      </c>
      <c r="I20" s="21" t="s">
        <v>1</v>
      </c>
      <c r="J20" s="30" t="s">
        <v>39</v>
      </c>
      <c r="K20" s="47" t="str">
        <f>VLOOKUP(B20,'Retenciones desde Clientes'!I:J,2,0)</f>
        <v>SOCIEDAD OPERADORA URBAN ROYAL CALLE 93 S.A.S.</v>
      </c>
    </row>
    <row r="21" spans="1:11" customFormat="1" x14ac:dyDescent="0.25">
      <c r="A21" s="42" t="s">
        <v>31</v>
      </c>
      <c r="B21" s="15" t="s">
        <v>75</v>
      </c>
      <c r="C21" s="16" t="s">
        <v>2</v>
      </c>
      <c r="D21" s="16" t="s">
        <v>2</v>
      </c>
      <c r="E21" s="21" t="s">
        <v>35</v>
      </c>
      <c r="F21" s="16" t="s">
        <v>133</v>
      </c>
      <c r="G21" s="19">
        <f>VLOOKUP(J21,'Leyenda Condición Retención'!$H$2:$J$12,3,0)</f>
        <v>1.38E-2</v>
      </c>
      <c r="H21" s="17" t="s">
        <v>130</v>
      </c>
      <c r="I21" s="17" t="s">
        <v>1</v>
      </c>
      <c r="J21" s="31" t="s">
        <v>23</v>
      </c>
      <c r="K21" s="48"/>
    </row>
    <row r="22" spans="1:11" customFormat="1" x14ac:dyDescent="0.25">
      <c r="A22" s="42" t="s">
        <v>43</v>
      </c>
      <c r="B22" s="15" t="s">
        <v>75</v>
      </c>
      <c r="C22" s="16" t="s">
        <v>2</v>
      </c>
      <c r="D22" s="16" t="s">
        <v>2</v>
      </c>
      <c r="E22" s="17" t="s">
        <v>29</v>
      </c>
      <c r="F22" s="16" t="s">
        <v>133</v>
      </c>
      <c r="G22" s="19">
        <f>VLOOKUP(J22,'Leyenda Condición Retención'!$H$2:$J$12,3,0)</f>
        <v>2.8500000000000001E-2</v>
      </c>
      <c r="H22" s="17" t="s">
        <v>130</v>
      </c>
      <c r="I22" s="17" t="s">
        <v>1</v>
      </c>
      <c r="J22" s="32" t="s">
        <v>27</v>
      </c>
      <c r="K22" s="48"/>
    </row>
    <row r="23" spans="1:11" s="14" customFormat="1" x14ac:dyDescent="0.25">
      <c r="A23" s="44" t="s">
        <v>37</v>
      </c>
      <c r="B23" s="15" t="s">
        <v>75</v>
      </c>
      <c r="C23" s="16" t="s">
        <v>2</v>
      </c>
      <c r="D23" s="16" t="s">
        <v>2</v>
      </c>
      <c r="E23" s="20" t="s">
        <v>29</v>
      </c>
      <c r="F23" s="16" t="s">
        <v>133</v>
      </c>
      <c r="G23" s="19">
        <f>VLOOKUP(J23,'Leyenda Condición Retención'!$H$2:$J$12,3,0)</f>
        <v>3.5000000000000003E-2</v>
      </c>
      <c r="H23" s="17" t="s">
        <v>130</v>
      </c>
      <c r="I23" s="17" t="s">
        <v>1</v>
      </c>
      <c r="J23" s="33" t="s">
        <v>39</v>
      </c>
      <c r="K23" s="48"/>
    </row>
    <row r="24" spans="1:11" s="14" customFormat="1" x14ac:dyDescent="0.25">
      <c r="A24" s="42" t="s">
        <v>31</v>
      </c>
      <c r="B24" s="15" t="s">
        <v>75</v>
      </c>
      <c r="C24" s="16" t="s">
        <v>2</v>
      </c>
      <c r="D24" s="16" t="s">
        <v>2</v>
      </c>
      <c r="E24" s="20" t="s">
        <v>29</v>
      </c>
      <c r="F24" s="16" t="s">
        <v>133</v>
      </c>
      <c r="G24" s="19">
        <f>VLOOKUP(J24,'Leyenda Condición Retención'!$H$2:$J$12,3,0)</f>
        <v>1.38E-2</v>
      </c>
      <c r="H24" s="17" t="s">
        <v>130</v>
      </c>
      <c r="I24" s="17" t="s">
        <v>1</v>
      </c>
      <c r="J24" s="33" t="s">
        <v>23</v>
      </c>
      <c r="K24" s="48"/>
    </row>
    <row r="25" spans="1:11" s="14" customFormat="1" x14ac:dyDescent="0.25">
      <c r="A25" s="42" t="s">
        <v>43</v>
      </c>
      <c r="B25" s="15" t="s">
        <v>75</v>
      </c>
      <c r="C25" s="16" t="s">
        <v>2</v>
      </c>
      <c r="D25" s="16" t="s">
        <v>2</v>
      </c>
      <c r="E25" s="20" t="s">
        <v>25</v>
      </c>
      <c r="F25" s="16" t="s">
        <v>133</v>
      </c>
      <c r="G25" s="19">
        <f>VLOOKUP(J25,'Leyenda Condición Retención'!$H$2:$J$12,3,0)</f>
        <v>2.8500000000000001E-2</v>
      </c>
      <c r="H25" s="17" t="s">
        <v>130</v>
      </c>
      <c r="I25" s="17" t="s">
        <v>1</v>
      </c>
      <c r="J25" s="32" t="s">
        <v>27</v>
      </c>
      <c r="K25" s="48"/>
    </row>
    <row r="26" spans="1:11" s="14" customFormat="1" x14ac:dyDescent="0.25">
      <c r="A26" s="44" t="s">
        <v>37</v>
      </c>
      <c r="B26" s="15" t="s">
        <v>75</v>
      </c>
      <c r="C26" s="16" t="s">
        <v>2</v>
      </c>
      <c r="D26" s="16" t="s">
        <v>2</v>
      </c>
      <c r="E26" s="20" t="s">
        <v>25</v>
      </c>
      <c r="F26" s="16" t="s">
        <v>133</v>
      </c>
      <c r="G26" s="19">
        <f>VLOOKUP(J26,'Leyenda Condición Retención'!$H$2:$J$12,3,0)</f>
        <v>3.5000000000000003E-2</v>
      </c>
      <c r="H26" s="17" t="s">
        <v>130</v>
      </c>
      <c r="I26" s="17" t="s">
        <v>1</v>
      </c>
      <c r="J26" s="33" t="s">
        <v>39</v>
      </c>
      <c r="K26" s="48"/>
    </row>
    <row r="27" spans="1:11" s="14" customFormat="1" x14ac:dyDescent="0.25">
      <c r="A27" s="42" t="s">
        <v>31</v>
      </c>
      <c r="B27" s="15" t="s">
        <v>75</v>
      </c>
      <c r="C27" s="16" t="s">
        <v>2</v>
      </c>
      <c r="D27" s="16" t="s">
        <v>2</v>
      </c>
      <c r="E27" s="20" t="s">
        <v>25</v>
      </c>
      <c r="F27" s="16" t="s">
        <v>133</v>
      </c>
      <c r="G27" s="19">
        <f>VLOOKUP(J27,'Leyenda Condición Retención'!$H$2:$J$12,3,0)</f>
        <v>1.38E-2</v>
      </c>
      <c r="H27" s="17" t="s">
        <v>130</v>
      </c>
      <c r="I27" s="17" t="s">
        <v>1</v>
      </c>
      <c r="J27" s="33" t="s">
        <v>23</v>
      </c>
      <c r="K27" s="48"/>
    </row>
    <row r="28" spans="1:11" s="14" customFormat="1" x14ac:dyDescent="0.25">
      <c r="A28" s="42" t="s">
        <v>43</v>
      </c>
      <c r="B28" s="15" t="s">
        <v>75</v>
      </c>
      <c r="C28" s="16" t="s">
        <v>2</v>
      </c>
      <c r="D28" s="16" t="s">
        <v>2</v>
      </c>
      <c r="E28" s="20" t="s">
        <v>21</v>
      </c>
      <c r="F28" s="16" t="s">
        <v>133</v>
      </c>
      <c r="G28" s="19">
        <f>VLOOKUP(J28,'Leyenda Condición Retención'!$H$2:$J$12,3,0)</f>
        <v>2.8500000000000001E-2</v>
      </c>
      <c r="H28" s="17" t="s">
        <v>130</v>
      </c>
      <c r="I28" s="17" t="s">
        <v>1</v>
      </c>
      <c r="J28" s="32" t="s">
        <v>27</v>
      </c>
      <c r="K28" s="48"/>
    </row>
    <row r="29" spans="1:11" s="14" customFormat="1" x14ac:dyDescent="0.25">
      <c r="A29" s="44" t="s">
        <v>37</v>
      </c>
      <c r="B29" s="15" t="s">
        <v>75</v>
      </c>
      <c r="C29" s="16" t="s">
        <v>2</v>
      </c>
      <c r="D29" s="16" t="s">
        <v>2</v>
      </c>
      <c r="E29" s="20" t="s">
        <v>21</v>
      </c>
      <c r="F29" s="16" t="s">
        <v>133</v>
      </c>
      <c r="G29" s="19">
        <f>VLOOKUP(J29,'Leyenda Condición Retención'!$H$2:$J$12,3,0)</f>
        <v>3.5000000000000003E-2</v>
      </c>
      <c r="H29" s="17" t="s">
        <v>130</v>
      </c>
      <c r="I29" s="17" t="s">
        <v>1</v>
      </c>
      <c r="J29" s="33" t="s">
        <v>39</v>
      </c>
      <c r="K29" s="48"/>
    </row>
    <row r="30" spans="1:11" customFormat="1" ht="15.75" thickBot="1" x14ac:dyDescent="0.3">
      <c r="A30" s="43" t="s">
        <v>31</v>
      </c>
      <c r="B30" s="24" t="s">
        <v>75</v>
      </c>
      <c r="C30" s="6" t="s">
        <v>2</v>
      </c>
      <c r="D30" s="6" t="s">
        <v>2</v>
      </c>
      <c r="E30" s="5" t="s">
        <v>21</v>
      </c>
      <c r="F30" s="6" t="s">
        <v>133</v>
      </c>
      <c r="G30" s="10">
        <f>VLOOKUP(J30,'Leyenda Condición Retención'!$H$2:$J$12,3,0)</f>
        <v>1.38E-2</v>
      </c>
      <c r="H30" s="5" t="s">
        <v>130</v>
      </c>
      <c r="I30" s="5" t="s">
        <v>1</v>
      </c>
      <c r="J30" s="34" t="s">
        <v>23</v>
      </c>
      <c r="K30" s="49"/>
    </row>
    <row r="31" spans="1:11" customFormat="1" x14ac:dyDescent="0.25">
      <c r="A31" s="41" t="s">
        <v>31</v>
      </c>
      <c r="B31" s="13" t="s">
        <v>81</v>
      </c>
      <c r="C31" s="11" t="s">
        <v>2</v>
      </c>
      <c r="D31" s="11" t="s">
        <v>2</v>
      </c>
      <c r="E31" s="21" t="s">
        <v>35</v>
      </c>
      <c r="F31" s="11" t="s">
        <v>133</v>
      </c>
      <c r="G31" s="12">
        <f>VLOOKUP(J31,'Leyenda Condición Retención'!$H$2:$J$12,3,0)</f>
        <v>1.38E-2</v>
      </c>
      <c r="H31" s="21" t="s">
        <v>130</v>
      </c>
      <c r="I31" s="21" t="s">
        <v>1</v>
      </c>
      <c r="J31" s="30" t="s">
        <v>23</v>
      </c>
      <c r="K31" s="47" t="str">
        <f>VLOOKUP(B31,'Retenciones desde Clientes'!I:J,2,0)</f>
        <v>HOTEL LA BOHEME LTDA</v>
      </c>
    </row>
    <row r="32" spans="1:11" customFormat="1" x14ac:dyDescent="0.25">
      <c r="A32" s="42" t="s">
        <v>43</v>
      </c>
      <c r="B32" s="15" t="s">
        <v>81</v>
      </c>
      <c r="C32" s="16" t="s">
        <v>2</v>
      </c>
      <c r="D32" s="16" t="s">
        <v>2</v>
      </c>
      <c r="E32" s="17" t="s">
        <v>29</v>
      </c>
      <c r="F32" s="16" t="s">
        <v>133</v>
      </c>
      <c r="G32" s="19">
        <f>VLOOKUP(J32,'Leyenda Condición Retención'!$H$2:$J$12,3,0)</f>
        <v>2.8500000000000001E-2</v>
      </c>
      <c r="H32" s="17" t="s">
        <v>130</v>
      </c>
      <c r="I32" s="17" t="s">
        <v>1</v>
      </c>
      <c r="J32" s="31" t="s">
        <v>27</v>
      </c>
      <c r="K32" s="48"/>
    </row>
    <row r="33" spans="1:11" s="14" customFormat="1" x14ac:dyDescent="0.25">
      <c r="A33" s="42" t="s">
        <v>31</v>
      </c>
      <c r="B33" s="15" t="s">
        <v>81</v>
      </c>
      <c r="C33" s="16" t="s">
        <v>2</v>
      </c>
      <c r="D33" s="16" t="s">
        <v>2</v>
      </c>
      <c r="E33" s="17" t="s">
        <v>29</v>
      </c>
      <c r="F33" s="16" t="s">
        <v>133</v>
      </c>
      <c r="G33" s="19">
        <f>VLOOKUP(J33,'Leyenda Condición Retención'!$H$2:$J$12,3,0)</f>
        <v>1.38E-2</v>
      </c>
      <c r="H33" s="17" t="s">
        <v>130</v>
      </c>
      <c r="I33" s="17" t="s">
        <v>1</v>
      </c>
      <c r="J33" s="31" t="s">
        <v>23</v>
      </c>
      <c r="K33" s="48"/>
    </row>
    <row r="34" spans="1:11" s="14" customFormat="1" x14ac:dyDescent="0.25">
      <c r="A34" s="42" t="s">
        <v>43</v>
      </c>
      <c r="B34" s="15" t="s">
        <v>81</v>
      </c>
      <c r="C34" s="16" t="s">
        <v>2</v>
      </c>
      <c r="D34" s="16" t="s">
        <v>2</v>
      </c>
      <c r="E34" s="17" t="s">
        <v>25</v>
      </c>
      <c r="F34" s="16" t="s">
        <v>133</v>
      </c>
      <c r="G34" s="19">
        <f>VLOOKUP(J34,'Leyenda Condición Retención'!$H$2:$J$12,3,0)</f>
        <v>2.8500000000000001E-2</v>
      </c>
      <c r="H34" s="17" t="s">
        <v>130</v>
      </c>
      <c r="I34" s="17" t="s">
        <v>1</v>
      </c>
      <c r="J34" s="31" t="s">
        <v>27</v>
      </c>
      <c r="K34" s="48"/>
    </row>
    <row r="35" spans="1:11" s="14" customFormat="1" x14ac:dyDescent="0.25">
      <c r="A35" s="42" t="s">
        <v>31</v>
      </c>
      <c r="B35" s="15" t="s">
        <v>81</v>
      </c>
      <c r="C35" s="16" t="s">
        <v>2</v>
      </c>
      <c r="D35" s="16" t="s">
        <v>2</v>
      </c>
      <c r="E35" s="17" t="s">
        <v>25</v>
      </c>
      <c r="F35" s="16" t="s">
        <v>133</v>
      </c>
      <c r="G35" s="19">
        <f>VLOOKUP(J35,'Leyenda Condición Retención'!$H$2:$J$12,3,0)</f>
        <v>1.38E-2</v>
      </c>
      <c r="H35" s="17" t="s">
        <v>130</v>
      </c>
      <c r="I35" s="17" t="s">
        <v>1</v>
      </c>
      <c r="J35" s="31" t="s">
        <v>23</v>
      </c>
      <c r="K35" s="48"/>
    </row>
    <row r="36" spans="1:11" customFormat="1" x14ac:dyDescent="0.25">
      <c r="A36" s="42" t="s">
        <v>43</v>
      </c>
      <c r="B36" s="15" t="s">
        <v>81</v>
      </c>
      <c r="C36" s="16" t="s">
        <v>2</v>
      </c>
      <c r="D36" s="16" t="s">
        <v>2</v>
      </c>
      <c r="E36" s="17" t="s">
        <v>21</v>
      </c>
      <c r="F36" s="16" t="s">
        <v>133</v>
      </c>
      <c r="G36" s="19">
        <f>VLOOKUP(J36,'Leyenda Condición Retención'!$H$2:$J$12,3,0)</f>
        <v>2.8500000000000001E-2</v>
      </c>
      <c r="H36" s="17" t="s">
        <v>130</v>
      </c>
      <c r="I36" s="17" t="s">
        <v>1</v>
      </c>
      <c r="J36" s="31" t="s">
        <v>27</v>
      </c>
      <c r="K36" s="48"/>
    </row>
    <row r="37" spans="1:11" customFormat="1" ht="15.75" thickBot="1" x14ac:dyDescent="0.3">
      <c r="A37" s="43" t="s">
        <v>31</v>
      </c>
      <c r="B37" s="24" t="s">
        <v>81</v>
      </c>
      <c r="C37" s="6" t="s">
        <v>2</v>
      </c>
      <c r="D37" s="6" t="s">
        <v>2</v>
      </c>
      <c r="E37" s="5" t="s">
        <v>21</v>
      </c>
      <c r="F37" s="6" t="s">
        <v>133</v>
      </c>
      <c r="G37" s="10">
        <f>VLOOKUP(J37,'Leyenda Condición Retención'!$H$2:$J$12,3,0)</f>
        <v>1.38E-2</v>
      </c>
      <c r="H37" s="5" t="s">
        <v>130</v>
      </c>
      <c r="I37" s="5" t="s">
        <v>1</v>
      </c>
      <c r="J37" s="40" t="s">
        <v>23</v>
      </c>
      <c r="K37" s="49"/>
    </row>
    <row r="38" spans="1:11" customFormat="1" x14ac:dyDescent="0.25">
      <c r="A38" s="41" t="s">
        <v>31</v>
      </c>
      <c r="B38" s="13" t="s">
        <v>84</v>
      </c>
      <c r="C38" s="11" t="s">
        <v>2</v>
      </c>
      <c r="D38" s="11" t="s">
        <v>2</v>
      </c>
      <c r="E38" s="21" t="s">
        <v>35</v>
      </c>
      <c r="F38" s="11" t="s">
        <v>133</v>
      </c>
      <c r="G38" s="12">
        <f>VLOOKUP(J38,'Leyenda Condición Retención'!$H$2:$J$12,3,0)</f>
        <v>1.38E-2</v>
      </c>
      <c r="H38" s="21" t="s">
        <v>130</v>
      </c>
      <c r="I38" s="21" t="s">
        <v>1</v>
      </c>
      <c r="J38" s="30" t="s">
        <v>23</v>
      </c>
      <c r="K38" s="47" t="str">
        <f>VLOOKUP(B38,'Retenciones desde Clientes'!I:J,2,0)</f>
        <v>HOTEL ANDINO ROYAL SAS</v>
      </c>
    </row>
    <row r="39" spans="1:11" customFormat="1" x14ac:dyDescent="0.25">
      <c r="A39" s="42" t="s">
        <v>43</v>
      </c>
      <c r="B39" s="15" t="s">
        <v>84</v>
      </c>
      <c r="C39" s="16" t="s">
        <v>2</v>
      </c>
      <c r="D39" s="16" t="s">
        <v>2</v>
      </c>
      <c r="E39" s="17" t="s">
        <v>29</v>
      </c>
      <c r="F39" s="16" t="s">
        <v>133</v>
      </c>
      <c r="G39" s="19">
        <f>VLOOKUP(J39,'Leyenda Condición Retención'!$H$2:$J$12,3,0)</f>
        <v>2.8500000000000001E-2</v>
      </c>
      <c r="H39" s="17" t="s">
        <v>130</v>
      </c>
      <c r="I39" s="17" t="s">
        <v>1</v>
      </c>
      <c r="J39" s="31" t="s">
        <v>27</v>
      </c>
      <c r="K39" s="48"/>
    </row>
    <row r="40" spans="1:11" s="14" customFormat="1" x14ac:dyDescent="0.25">
      <c r="A40" s="42" t="s">
        <v>31</v>
      </c>
      <c r="B40" s="15" t="s">
        <v>84</v>
      </c>
      <c r="C40" s="16" t="s">
        <v>2</v>
      </c>
      <c r="D40" s="16" t="s">
        <v>2</v>
      </c>
      <c r="E40" s="17" t="s">
        <v>29</v>
      </c>
      <c r="F40" s="16" t="s">
        <v>133</v>
      </c>
      <c r="G40" s="19">
        <f>VLOOKUP(J40,'Leyenda Condición Retención'!$H$2:$J$12,3,0)</f>
        <v>1.38E-2</v>
      </c>
      <c r="H40" s="17" t="s">
        <v>130</v>
      </c>
      <c r="I40" s="17" t="s">
        <v>1</v>
      </c>
      <c r="J40" s="31" t="s">
        <v>23</v>
      </c>
      <c r="K40" s="48"/>
    </row>
    <row r="41" spans="1:11" s="14" customFormat="1" x14ac:dyDescent="0.25">
      <c r="A41" s="42" t="s">
        <v>43</v>
      </c>
      <c r="B41" s="15" t="s">
        <v>84</v>
      </c>
      <c r="C41" s="16" t="s">
        <v>2</v>
      </c>
      <c r="D41" s="16" t="s">
        <v>2</v>
      </c>
      <c r="E41" s="17" t="s">
        <v>25</v>
      </c>
      <c r="F41" s="16" t="s">
        <v>133</v>
      </c>
      <c r="G41" s="19">
        <f>VLOOKUP(J41,'Leyenda Condición Retención'!$H$2:$J$12,3,0)</f>
        <v>2.8500000000000001E-2</v>
      </c>
      <c r="H41" s="17" t="s">
        <v>130</v>
      </c>
      <c r="I41" s="17" t="s">
        <v>1</v>
      </c>
      <c r="J41" s="31" t="s">
        <v>27</v>
      </c>
      <c r="K41" s="48"/>
    </row>
    <row r="42" spans="1:11" s="14" customFormat="1" x14ac:dyDescent="0.25">
      <c r="A42" s="42" t="s">
        <v>31</v>
      </c>
      <c r="B42" s="15" t="s">
        <v>84</v>
      </c>
      <c r="C42" s="16" t="s">
        <v>2</v>
      </c>
      <c r="D42" s="16" t="s">
        <v>2</v>
      </c>
      <c r="E42" s="17" t="s">
        <v>25</v>
      </c>
      <c r="F42" s="16" t="s">
        <v>133</v>
      </c>
      <c r="G42" s="19">
        <f>VLOOKUP(J42,'Leyenda Condición Retención'!$H$2:$J$12,3,0)</f>
        <v>1.38E-2</v>
      </c>
      <c r="H42" s="17" t="s">
        <v>130</v>
      </c>
      <c r="I42" s="17" t="s">
        <v>1</v>
      </c>
      <c r="J42" s="31" t="s">
        <v>23</v>
      </c>
      <c r="K42" s="48"/>
    </row>
    <row r="43" spans="1:11" customFormat="1" x14ac:dyDescent="0.25">
      <c r="A43" s="42" t="s">
        <v>43</v>
      </c>
      <c r="B43" s="15" t="s">
        <v>84</v>
      </c>
      <c r="C43" s="16" t="s">
        <v>2</v>
      </c>
      <c r="D43" s="16" t="s">
        <v>2</v>
      </c>
      <c r="E43" s="17" t="s">
        <v>21</v>
      </c>
      <c r="F43" s="16" t="s">
        <v>133</v>
      </c>
      <c r="G43" s="19">
        <f>VLOOKUP(J43,'Leyenda Condición Retención'!$H$2:$J$12,3,0)</f>
        <v>2.8500000000000001E-2</v>
      </c>
      <c r="H43" s="17" t="s">
        <v>130</v>
      </c>
      <c r="I43" s="17" t="s">
        <v>1</v>
      </c>
      <c r="J43" s="31" t="s">
        <v>27</v>
      </c>
      <c r="K43" s="48"/>
    </row>
    <row r="44" spans="1:11" customFormat="1" ht="15.75" thickBot="1" x14ac:dyDescent="0.3">
      <c r="A44" s="43" t="s">
        <v>31</v>
      </c>
      <c r="B44" s="24" t="s">
        <v>84</v>
      </c>
      <c r="C44" s="6" t="s">
        <v>2</v>
      </c>
      <c r="D44" s="6" t="s">
        <v>2</v>
      </c>
      <c r="E44" s="5" t="s">
        <v>21</v>
      </c>
      <c r="F44" s="6" t="s">
        <v>133</v>
      </c>
      <c r="G44" s="10">
        <f>VLOOKUP(J44,'Leyenda Condición Retención'!$H$2:$J$12,3,0)</f>
        <v>1.38E-2</v>
      </c>
      <c r="H44" s="5" t="s">
        <v>130</v>
      </c>
      <c r="I44" s="5" t="s">
        <v>1</v>
      </c>
      <c r="J44" s="40" t="s">
        <v>23</v>
      </c>
      <c r="K44" s="49"/>
    </row>
    <row r="45" spans="1:11" customFormat="1" x14ac:dyDescent="0.25">
      <c r="A45" s="41" t="s">
        <v>31</v>
      </c>
      <c r="B45" s="13" t="s">
        <v>85</v>
      </c>
      <c r="C45" s="11" t="s">
        <v>2</v>
      </c>
      <c r="D45" s="11" t="s">
        <v>2</v>
      </c>
      <c r="E45" s="21" t="s">
        <v>35</v>
      </c>
      <c r="F45" s="11" t="s">
        <v>133</v>
      </c>
      <c r="G45" s="12">
        <f>VLOOKUP(J45,'Leyenda Condición Retención'!$H$2:$J$12,3,0)</f>
        <v>1.38E-2</v>
      </c>
      <c r="H45" s="21" t="s">
        <v>130</v>
      </c>
      <c r="I45" s="21" t="s">
        <v>1</v>
      </c>
      <c r="J45" s="30" t="s">
        <v>23</v>
      </c>
      <c r="K45" s="47" t="str">
        <f>VLOOKUP(B45,'Retenciones desde Clientes'!I:J,2,0)</f>
        <v>HOTEL PAVILLON ROYAL LTDA</v>
      </c>
    </row>
    <row r="46" spans="1:11" customFormat="1" x14ac:dyDescent="0.25">
      <c r="A46" s="42" t="s">
        <v>43</v>
      </c>
      <c r="B46" s="15" t="s">
        <v>85</v>
      </c>
      <c r="C46" s="16" t="s">
        <v>2</v>
      </c>
      <c r="D46" s="16" t="s">
        <v>2</v>
      </c>
      <c r="E46" s="17" t="s">
        <v>29</v>
      </c>
      <c r="F46" s="16" t="s">
        <v>133</v>
      </c>
      <c r="G46" s="19">
        <f>VLOOKUP(J46,'Leyenda Condición Retención'!$H$2:$J$12,3,0)</f>
        <v>2.8500000000000001E-2</v>
      </c>
      <c r="H46" s="17" t="s">
        <v>130</v>
      </c>
      <c r="I46" s="17" t="s">
        <v>1</v>
      </c>
      <c r="J46" s="31" t="s">
        <v>27</v>
      </c>
      <c r="K46" s="48"/>
    </row>
    <row r="47" spans="1:11" s="14" customFormat="1" x14ac:dyDescent="0.25">
      <c r="A47" s="42" t="s">
        <v>31</v>
      </c>
      <c r="B47" s="15" t="s">
        <v>85</v>
      </c>
      <c r="C47" s="16" t="s">
        <v>2</v>
      </c>
      <c r="D47" s="16" t="s">
        <v>2</v>
      </c>
      <c r="E47" s="17" t="s">
        <v>29</v>
      </c>
      <c r="F47" s="16" t="s">
        <v>133</v>
      </c>
      <c r="G47" s="19">
        <f>VLOOKUP(J47,'Leyenda Condición Retención'!$H$2:$J$12,3,0)</f>
        <v>1.38E-2</v>
      </c>
      <c r="H47" s="17" t="s">
        <v>130</v>
      </c>
      <c r="I47" s="17" t="s">
        <v>1</v>
      </c>
      <c r="J47" s="31" t="s">
        <v>23</v>
      </c>
      <c r="K47" s="48"/>
    </row>
    <row r="48" spans="1:11" s="14" customFormat="1" x14ac:dyDescent="0.25">
      <c r="A48" s="42" t="s">
        <v>43</v>
      </c>
      <c r="B48" s="15" t="s">
        <v>85</v>
      </c>
      <c r="C48" s="16" t="s">
        <v>2</v>
      </c>
      <c r="D48" s="16" t="s">
        <v>2</v>
      </c>
      <c r="E48" s="17" t="s">
        <v>25</v>
      </c>
      <c r="F48" s="16" t="s">
        <v>133</v>
      </c>
      <c r="G48" s="19">
        <f>VLOOKUP(J48,'Leyenda Condición Retención'!$H$2:$J$12,3,0)</f>
        <v>2.8500000000000001E-2</v>
      </c>
      <c r="H48" s="17" t="s">
        <v>130</v>
      </c>
      <c r="I48" s="17" t="s">
        <v>1</v>
      </c>
      <c r="J48" s="31" t="s">
        <v>27</v>
      </c>
      <c r="K48" s="48"/>
    </row>
    <row r="49" spans="1:11" s="14" customFormat="1" x14ac:dyDescent="0.25">
      <c r="A49" s="42" t="s">
        <v>31</v>
      </c>
      <c r="B49" s="15" t="s">
        <v>85</v>
      </c>
      <c r="C49" s="16" t="s">
        <v>2</v>
      </c>
      <c r="D49" s="16" t="s">
        <v>2</v>
      </c>
      <c r="E49" s="17" t="s">
        <v>25</v>
      </c>
      <c r="F49" s="16" t="s">
        <v>133</v>
      </c>
      <c r="G49" s="19">
        <f>VLOOKUP(J49,'Leyenda Condición Retención'!$H$2:$J$12,3,0)</f>
        <v>1.38E-2</v>
      </c>
      <c r="H49" s="17" t="s">
        <v>130</v>
      </c>
      <c r="I49" s="17" t="s">
        <v>1</v>
      </c>
      <c r="J49" s="31" t="s">
        <v>23</v>
      </c>
      <c r="K49" s="48"/>
    </row>
    <row r="50" spans="1:11" customFormat="1" x14ac:dyDescent="0.25">
      <c r="A50" s="42" t="s">
        <v>43</v>
      </c>
      <c r="B50" s="15" t="s">
        <v>85</v>
      </c>
      <c r="C50" s="16" t="s">
        <v>2</v>
      </c>
      <c r="D50" s="16" t="s">
        <v>2</v>
      </c>
      <c r="E50" s="17" t="s">
        <v>21</v>
      </c>
      <c r="F50" s="16" t="s">
        <v>133</v>
      </c>
      <c r="G50" s="19">
        <f>VLOOKUP(J50,'Leyenda Condición Retención'!$H$2:$J$12,3,0)</f>
        <v>2.8500000000000001E-2</v>
      </c>
      <c r="H50" s="17" t="s">
        <v>130</v>
      </c>
      <c r="I50" s="17" t="s">
        <v>1</v>
      </c>
      <c r="J50" s="31" t="s">
        <v>27</v>
      </c>
      <c r="K50" s="48"/>
    </row>
    <row r="51" spans="1:11" customFormat="1" ht="15.75" thickBot="1" x14ac:dyDescent="0.3">
      <c r="A51" s="43" t="s">
        <v>31</v>
      </c>
      <c r="B51" s="24" t="s">
        <v>85</v>
      </c>
      <c r="C51" s="6" t="s">
        <v>2</v>
      </c>
      <c r="D51" s="6" t="s">
        <v>2</v>
      </c>
      <c r="E51" s="5" t="s">
        <v>21</v>
      </c>
      <c r="F51" s="6" t="s">
        <v>133</v>
      </c>
      <c r="G51" s="10">
        <f>VLOOKUP(J51,'Leyenda Condición Retención'!$H$2:$J$12,3,0)</f>
        <v>1.38E-2</v>
      </c>
      <c r="H51" s="5" t="s">
        <v>130</v>
      </c>
      <c r="I51" s="5" t="s">
        <v>1</v>
      </c>
      <c r="J51" s="40" t="s">
        <v>23</v>
      </c>
      <c r="K51" s="49"/>
    </row>
    <row r="52" spans="1:11" x14ac:dyDescent="0.25">
      <c r="A52" s="41" t="s">
        <v>37</v>
      </c>
      <c r="B52" s="13" t="s">
        <v>91</v>
      </c>
      <c r="C52" s="11" t="s">
        <v>2</v>
      </c>
      <c r="D52" s="11" t="s">
        <v>2</v>
      </c>
      <c r="E52" s="21" t="s">
        <v>35</v>
      </c>
      <c r="F52" s="11" t="s">
        <v>133</v>
      </c>
      <c r="G52" s="12">
        <f>VLOOKUP(J52,'Leyenda Condición Retención'!$H$2:$J$12,3,0)</f>
        <v>3.5000000000000003E-2</v>
      </c>
      <c r="H52" s="21" t="s">
        <v>130</v>
      </c>
      <c r="I52" s="21" t="s">
        <v>1</v>
      </c>
      <c r="J52" s="30" t="s">
        <v>39</v>
      </c>
      <c r="K52" s="47" t="str">
        <f>VLOOKUP(B52,'Retenciones desde Clientes'!I:J,2,0)</f>
        <v>SOCIEDAD OPERADORA CALLE 100 ROYAL S.A.S.</v>
      </c>
    </row>
    <row r="53" spans="1:11" x14ac:dyDescent="0.25">
      <c r="A53" s="42" t="s">
        <v>31</v>
      </c>
      <c r="B53" s="15" t="s">
        <v>91</v>
      </c>
      <c r="C53" s="16" t="s">
        <v>2</v>
      </c>
      <c r="D53" s="16" t="s">
        <v>2</v>
      </c>
      <c r="E53" s="17" t="s">
        <v>35</v>
      </c>
      <c r="F53" s="16" t="s">
        <v>133</v>
      </c>
      <c r="G53" s="19">
        <f>VLOOKUP(J53,'Leyenda Condición Retención'!$H$2:$J$12,3,0)</f>
        <v>1.38E-2</v>
      </c>
      <c r="H53" s="17" t="s">
        <v>130</v>
      </c>
      <c r="I53" s="17" t="s">
        <v>1</v>
      </c>
      <c r="J53" s="31" t="s">
        <v>23</v>
      </c>
      <c r="K53" s="48"/>
    </row>
    <row r="54" spans="1:11" s="18" customFormat="1" x14ac:dyDescent="0.25">
      <c r="A54" s="42" t="s">
        <v>43</v>
      </c>
      <c r="B54" s="15" t="s">
        <v>91</v>
      </c>
      <c r="C54" s="16" t="s">
        <v>2</v>
      </c>
      <c r="D54" s="16" t="s">
        <v>2</v>
      </c>
      <c r="E54" s="17" t="s">
        <v>29</v>
      </c>
      <c r="F54" s="16" t="s">
        <v>133</v>
      </c>
      <c r="G54" s="19">
        <f>VLOOKUP(J54,'Leyenda Condición Retención'!$H$2:$J$12,3,0)</f>
        <v>2.8500000000000001E-2</v>
      </c>
      <c r="H54" s="17" t="s">
        <v>130</v>
      </c>
      <c r="I54" s="17" t="s">
        <v>1</v>
      </c>
      <c r="J54" s="31" t="s">
        <v>27</v>
      </c>
      <c r="K54" s="48"/>
    </row>
    <row r="55" spans="1:11" s="18" customFormat="1" x14ac:dyDescent="0.25">
      <c r="A55" s="44" t="s">
        <v>37</v>
      </c>
      <c r="B55" s="15" t="s">
        <v>91</v>
      </c>
      <c r="C55" s="16" t="s">
        <v>2</v>
      </c>
      <c r="D55" s="16" t="s">
        <v>2</v>
      </c>
      <c r="E55" s="17" t="s">
        <v>29</v>
      </c>
      <c r="F55" s="16" t="s">
        <v>133</v>
      </c>
      <c r="G55" s="19">
        <f>VLOOKUP(J55,'Leyenda Condición Retención'!$H$2:$J$12,3,0)</f>
        <v>3.5000000000000003E-2</v>
      </c>
      <c r="H55" s="17" t="s">
        <v>130</v>
      </c>
      <c r="I55" s="17" t="s">
        <v>1</v>
      </c>
      <c r="J55" s="31" t="s">
        <v>39</v>
      </c>
      <c r="K55" s="48"/>
    </row>
    <row r="56" spans="1:11" s="18" customFormat="1" x14ac:dyDescent="0.25">
      <c r="A56" s="42" t="s">
        <v>31</v>
      </c>
      <c r="B56" s="15" t="s">
        <v>91</v>
      </c>
      <c r="C56" s="16" t="s">
        <v>2</v>
      </c>
      <c r="D56" s="16" t="s">
        <v>2</v>
      </c>
      <c r="E56" s="17" t="s">
        <v>29</v>
      </c>
      <c r="F56" s="16" t="s">
        <v>133</v>
      </c>
      <c r="G56" s="19">
        <f>VLOOKUP(J56,'Leyenda Condición Retención'!$H$2:$J$12,3,0)</f>
        <v>1.38E-2</v>
      </c>
      <c r="H56" s="17" t="s">
        <v>130</v>
      </c>
      <c r="I56" s="17" t="s">
        <v>1</v>
      </c>
      <c r="J56" s="31" t="s">
        <v>23</v>
      </c>
      <c r="K56" s="48"/>
    </row>
    <row r="57" spans="1:11" s="18" customFormat="1" x14ac:dyDescent="0.25">
      <c r="A57" s="42" t="s">
        <v>43</v>
      </c>
      <c r="B57" s="15" t="s">
        <v>91</v>
      </c>
      <c r="C57" s="16" t="s">
        <v>2</v>
      </c>
      <c r="D57" s="16" t="s">
        <v>2</v>
      </c>
      <c r="E57" s="17" t="s">
        <v>25</v>
      </c>
      <c r="F57" s="16" t="s">
        <v>133</v>
      </c>
      <c r="G57" s="19">
        <f>VLOOKUP(J57,'Leyenda Condición Retención'!$H$2:$J$12,3,0)</f>
        <v>2.8500000000000001E-2</v>
      </c>
      <c r="H57" s="17" t="s">
        <v>130</v>
      </c>
      <c r="I57" s="17" t="s">
        <v>1</v>
      </c>
      <c r="J57" s="31" t="s">
        <v>27</v>
      </c>
      <c r="K57" s="48"/>
    </row>
    <row r="58" spans="1:11" s="18" customFormat="1" x14ac:dyDescent="0.25">
      <c r="A58" s="44" t="s">
        <v>37</v>
      </c>
      <c r="B58" s="15" t="s">
        <v>91</v>
      </c>
      <c r="C58" s="16" t="s">
        <v>2</v>
      </c>
      <c r="D58" s="16" t="s">
        <v>2</v>
      </c>
      <c r="E58" s="17" t="s">
        <v>25</v>
      </c>
      <c r="F58" s="16" t="s">
        <v>133</v>
      </c>
      <c r="G58" s="19">
        <f>VLOOKUP(J58,'Leyenda Condición Retención'!$H$2:$J$12,3,0)</f>
        <v>3.5000000000000003E-2</v>
      </c>
      <c r="H58" s="17" t="s">
        <v>130</v>
      </c>
      <c r="I58" s="17" t="s">
        <v>1</v>
      </c>
      <c r="J58" s="31" t="s">
        <v>39</v>
      </c>
      <c r="K58" s="48"/>
    </row>
    <row r="59" spans="1:11" s="18" customFormat="1" x14ac:dyDescent="0.25">
      <c r="A59" s="42" t="s">
        <v>31</v>
      </c>
      <c r="B59" s="15" t="s">
        <v>91</v>
      </c>
      <c r="C59" s="16" t="s">
        <v>2</v>
      </c>
      <c r="D59" s="16" t="s">
        <v>2</v>
      </c>
      <c r="E59" s="17" t="s">
        <v>25</v>
      </c>
      <c r="F59" s="16" t="s">
        <v>133</v>
      </c>
      <c r="G59" s="19">
        <f>VLOOKUP(J59,'Leyenda Condición Retención'!$H$2:$J$12,3,0)</f>
        <v>1.38E-2</v>
      </c>
      <c r="H59" s="17" t="s">
        <v>130</v>
      </c>
      <c r="I59" s="17" t="s">
        <v>1</v>
      </c>
      <c r="J59" s="31" t="s">
        <v>23</v>
      </c>
      <c r="K59" s="48"/>
    </row>
    <row r="60" spans="1:11" s="18" customFormat="1" x14ac:dyDescent="0.25">
      <c r="A60" s="42" t="s">
        <v>43</v>
      </c>
      <c r="B60" s="15" t="s">
        <v>91</v>
      </c>
      <c r="C60" s="16" t="s">
        <v>2</v>
      </c>
      <c r="D60" s="16" t="s">
        <v>2</v>
      </c>
      <c r="E60" s="17" t="s">
        <v>21</v>
      </c>
      <c r="F60" s="16" t="s">
        <v>133</v>
      </c>
      <c r="G60" s="19">
        <f>VLOOKUP(J60,'Leyenda Condición Retención'!$H$2:$J$12,3,0)</f>
        <v>2.8500000000000001E-2</v>
      </c>
      <c r="H60" s="17" t="s">
        <v>130</v>
      </c>
      <c r="I60" s="17" t="s">
        <v>1</v>
      </c>
      <c r="J60" s="31" t="s">
        <v>27</v>
      </c>
      <c r="K60" s="48"/>
    </row>
    <row r="61" spans="1:11" x14ac:dyDescent="0.25">
      <c r="A61" s="44" t="s">
        <v>37</v>
      </c>
      <c r="B61" s="15" t="s">
        <v>91</v>
      </c>
      <c r="C61" s="16" t="s">
        <v>2</v>
      </c>
      <c r="D61" s="16" t="s">
        <v>2</v>
      </c>
      <c r="E61" s="17" t="s">
        <v>21</v>
      </c>
      <c r="F61" s="16" t="s">
        <v>133</v>
      </c>
      <c r="G61" s="19">
        <f>VLOOKUP(J61,'Leyenda Condición Retención'!$H$2:$J$12,3,0)</f>
        <v>3.5000000000000003E-2</v>
      </c>
      <c r="H61" s="17" t="s">
        <v>130</v>
      </c>
      <c r="I61" s="17" t="s">
        <v>1</v>
      </c>
      <c r="J61" s="31" t="s">
        <v>39</v>
      </c>
      <c r="K61" s="48"/>
    </row>
    <row r="62" spans="1:11" ht="15.75" thickBot="1" x14ac:dyDescent="0.3">
      <c r="A62" s="43" t="s">
        <v>31</v>
      </c>
      <c r="B62" s="24" t="s">
        <v>91</v>
      </c>
      <c r="C62" s="6" t="s">
        <v>2</v>
      </c>
      <c r="D62" s="6" t="s">
        <v>2</v>
      </c>
      <c r="E62" s="5" t="s">
        <v>21</v>
      </c>
      <c r="F62" s="6" t="s">
        <v>133</v>
      </c>
      <c r="G62" s="10">
        <f>VLOOKUP(J62,'Leyenda Condición Retención'!$H$2:$J$12,3,0)</f>
        <v>1.38E-2</v>
      </c>
      <c r="H62" s="5" t="s">
        <v>130</v>
      </c>
      <c r="I62" s="5" t="s">
        <v>1</v>
      </c>
      <c r="J62" s="40" t="s">
        <v>23</v>
      </c>
      <c r="K62" s="49"/>
    </row>
    <row r="63" spans="1:11" x14ac:dyDescent="0.25">
      <c r="A63" s="41" t="s">
        <v>31</v>
      </c>
      <c r="B63" s="13" t="s">
        <v>96</v>
      </c>
      <c r="C63" s="11" t="s">
        <v>2</v>
      </c>
      <c r="D63" s="11" t="s">
        <v>2</v>
      </c>
      <c r="E63" s="21" t="s">
        <v>35</v>
      </c>
      <c r="F63" s="11" t="s">
        <v>133</v>
      </c>
      <c r="G63" s="12">
        <f>VLOOKUP(J63,'Leyenda Condición Retención'!$H$2:$J$12,3,0)</f>
        <v>1.38E-2</v>
      </c>
      <c r="H63" s="21" t="s">
        <v>130</v>
      </c>
      <c r="I63" s="21" t="s">
        <v>1</v>
      </c>
      <c r="J63" s="30" t="s">
        <v>23</v>
      </c>
      <c r="K63" s="47" t="str">
        <f>VLOOKUP(B63,'Retenciones desde Clientes'!I:J,2,0)</f>
        <v>HOTEL HACIENDA ROYAL LTDA</v>
      </c>
    </row>
    <row r="64" spans="1:11" x14ac:dyDescent="0.25">
      <c r="A64" s="42" t="s">
        <v>43</v>
      </c>
      <c r="B64" s="15" t="s">
        <v>96</v>
      </c>
      <c r="C64" s="16" t="s">
        <v>2</v>
      </c>
      <c r="D64" s="16" t="s">
        <v>2</v>
      </c>
      <c r="E64" s="17" t="s">
        <v>29</v>
      </c>
      <c r="F64" s="16" t="s">
        <v>133</v>
      </c>
      <c r="G64" s="19">
        <f>VLOOKUP(J64,'Leyenda Condición Retención'!$H$2:$J$12,3,0)</f>
        <v>2.8500000000000001E-2</v>
      </c>
      <c r="H64" s="17" t="s">
        <v>130</v>
      </c>
      <c r="I64" s="17" t="s">
        <v>1</v>
      </c>
      <c r="J64" s="31" t="s">
        <v>27</v>
      </c>
      <c r="K64" s="48"/>
    </row>
    <row r="65" spans="1:11" s="18" customFormat="1" x14ac:dyDescent="0.25">
      <c r="A65" s="42" t="s">
        <v>31</v>
      </c>
      <c r="B65" s="15" t="s">
        <v>96</v>
      </c>
      <c r="C65" s="16" t="s">
        <v>2</v>
      </c>
      <c r="D65" s="16" t="s">
        <v>2</v>
      </c>
      <c r="E65" s="17" t="s">
        <v>29</v>
      </c>
      <c r="F65" s="16" t="s">
        <v>133</v>
      </c>
      <c r="G65" s="19">
        <f>VLOOKUP(J65,'Leyenda Condición Retención'!$H$2:$J$12,3,0)</f>
        <v>1.38E-2</v>
      </c>
      <c r="H65" s="17" t="s">
        <v>130</v>
      </c>
      <c r="I65" s="17" t="s">
        <v>1</v>
      </c>
      <c r="J65" s="31" t="s">
        <v>23</v>
      </c>
      <c r="K65" s="48"/>
    </row>
    <row r="66" spans="1:11" s="18" customFormat="1" x14ac:dyDescent="0.25">
      <c r="A66" s="42" t="s">
        <v>43</v>
      </c>
      <c r="B66" s="15" t="s">
        <v>96</v>
      </c>
      <c r="C66" s="16" t="s">
        <v>2</v>
      </c>
      <c r="D66" s="16" t="s">
        <v>2</v>
      </c>
      <c r="E66" s="17" t="s">
        <v>25</v>
      </c>
      <c r="F66" s="16" t="s">
        <v>133</v>
      </c>
      <c r="G66" s="19">
        <f>VLOOKUP(J66,'Leyenda Condición Retención'!$H$2:$J$12,3,0)</f>
        <v>2.8500000000000001E-2</v>
      </c>
      <c r="H66" s="17" t="s">
        <v>130</v>
      </c>
      <c r="I66" s="17" t="s">
        <v>1</v>
      </c>
      <c r="J66" s="31" t="s">
        <v>27</v>
      </c>
      <c r="K66" s="48"/>
    </row>
    <row r="67" spans="1:11" s="18" customFormat="1" x14ac:dyDescent="0.25">
      <c r="A67" s="42" t="s">
        <v>31</v>
      </c>
      <c r="B67" s="15" t="s">
        <v>96</v>
      </c>
      <c r="C67" s="16" t="s">
        <v>2</v>
      </c>
      <c r="D67" s="16" t="s">
        <v>2</v>
      </c>
      <c r="E67" s="17" t="s">
        <v>25</v>
      </c>
      <c r="F67" s="16" t="s">
        <v>133</v>
      </c>
      <c r="G67" s="19">
        <f>VLOOKUP(J67,'Leyenda Condición Retención'!$H$2:$J$12,3,0)</f>
        <v>1.38E-2</v>
      </c>
      <c r="H67" s="17" t="s">
        <v>130</v>
      </c>
      <c r="I67" s="17" t="s">
        <v>1</v>
      </c>
      <c r="J67" s="31" t="s">
        <v>23</v>
      </c>
      <c r="K67" s="48"/>
    </row>
    <row r="68" spans="1:11" x14ac:dyDescent="0.25">
      <c r="A68" s="42" t="s">
        <v>43</v>
      </c>
      <c r="B68" s="15" t="s">
        <v>96</v>
      </c>
      <c r="C68" s="16" t="s">
        <v>2</v>
      </c>
      <c r="D68" s="16" t="s">
        <v>2</v>
      </c>
      <c r="E68" s="17" t="s">
        <v>21</v>
      </c>
      <c r="F68" s="16" t="s">
        <v>133</v>
      </c>
      <c r="G68" s="19">
        <f>VLOOKUP(J68,'Leyenda Condición Retención'!$H$2:$J$12,3,0)</f>
        <v>2.8500000000000001E-2</v>
      </c>
      <c r="H68" s="17" t="s">
        <v>130</v>
      </c>
      <c r="I68" s="17" t="s">
        <v>1</v>
      </c>
      <c r="J68" s="31" t="s">
        <v>27</v>
      </c>
      <c r="K68" s="48"/>
    </row>
    <row r="69" spans="1:11" ht="15.75" thickBot="1" x14ac:dyDescent="0.3">
      <c r="A69" s="43" t="s">
        <v>31</v>
      </c>
      <c r="B69" s="24" t="s">
        <v>96</v>
      </c>
      <c r="C69" s="6" t="s">
        <v>2</v>
      </c>
      <c r="D69" s="6" t="s">
        <v>2</v>
      </c>
      <c r="E69" s="5" t="s">
        <v>21</v>
      </c>
      <c r="F69" s="6" t="s">
        <v>133</v>
      </c>
      <c r="G69" s="10">
        <f>VLOOKUP(J69,'Leyenda Condición Retención'!$H$2:$J$12,3,0)</f>
        <v>1.38E-2</v>
      </c>
      <c r="H69" s="5" t="s">
        <v>130</v>
      </c>
      <c r="I69" s="5" t="s">
        <v>1</v>
      </c>
      <c r="J69" s="40" t="s">
        <v>23</v>
      </c>
      <c r="K69" s="49"/>
    </row>
    <row r="70" spans="1:11" x14ac:dyDescent="0.25">
      <c r="A70" s="41" t="s">
        <v>37</v>
      </c>
      <c r="B70" s="13" t="s">
        <v>76</v>
      </c>
      <c r="C70" s="11" t="s">
        <v>2</v>
      </c>
      <c r="D70" s="11" t="s">
        <v>2</v>
      </c>
      <c r="E70" s="21" t="s">
        <v>35</v>
      </c>
      <c r="F70" s="11" t="s">
        <v>133</v>
      </c>
      <c r="G70" s="12">
        <f>VLOOKUP(J70,'Leyenda Condición Retención'!$H$2:$J$12,3,0)</f>
        <v>3.5000000000000003E-2</v>
      </c>
      <c r="H70" s="21" t="s">
        <v>130</v>
      </c>
      <c r="I70" s="21" t="s">
        <v>1</v>
      </c>
      <c r="J70" s="30" t="s">
        <v>39</v>
      </c>
      <c r="K70" s="47" t="str">
        <f>VLOOKUP(B70,'Retenciones desde Clientes'!I:J,2,0)</f>
        <v>SOCIEDAD OPERADORA URBAN ROYAL CALLE 26 S.A.S.</v>
      </c>
    </row>
    <row r="71" spans="1:11" x14ac:dyDescent="0.25">
      <c r="A71" s="42" t="s">
        <v>31</v>
      </c>
      <c r="B71" s="15" t="s">
        <v>76</v>
      </c>
      <c r="C71" s="16" t="s">
        <v>2</v>
      </c>
      <c r="D71" s="16" t="s">
        <v>2</v>
      </c>
      <c r="E71" s="17" t="s">
        <v>35</v>
      </c>
      <c r="F71" s="16" t="s">
        <v>133</v>
      </c>
      <c r="G71" s="19">
        <f>VLOOKUP(J71,'Leyenda Condición Retención'!$H$2:$J$12,3,0)</f>
        <v>1.38E-2</v>
      </c>
      <c r="H71" s="17" t="s">
        <v>130</v>
      </c>
      <c r="I71" s="17" t="s">
        <v>1</v>
      </c>
      <c r="J71" s="31" t="s">
        <v>23</v>
      </c>
      <c r="K71" s="48"/>
    </row>
    <row r="72" spans="1:11" s="18" customFormat="1" x14ac:dyDescent="0.25">
      <c r="A72" s="42" t="s">
        <v>43</v>
      </c>
      <c r="B72" s="15" t="s">
        <v>76</v>
      </c>
      <c r="C72" s="16" t="s">
        <v>2</v>
      </c>
      <c r="D72" s="16" t="s">
        <v>2</v>
      </c>
      <c r="E72" s="17" t="s">
        <v>29</v>
      </c>
      <c r="F72" s="16" t="s">
        <v>133</v>
      </c>
      <c r="G72" s="19">
        <f>VLOOKUP(J72,'Leyenda Condición Retención'!$H$2:$J$12,3,0)</f>
        <v>2.8500000000000001E-2</v>
      </c>
      <c r="H72" s="17" t="s">
        <v>130</v>
      </c>
      <c r="I72" s="17" t="s">
        <v>1</v>
      </c>
      <c r="J72" s="31" t="s">
        <v>27</v>
      </c>
      <c r="K72" s="48"/>
    </row>
    <row r="73" spans="1:11" s="18" customFormat="1" x14ac:dyDescent="0.25">
      <c r="A73" s="44" t="s">
        <v>37</v>
      </c>
      <c r="B73" s="15" t="s">
        <v>76</v>
      </c>
      <c r="C73" s="16" t="s">
        <v>2</v>
      </c>
      <c r="D73" s="16" t="s">
        <v>2</v>
      </c>
      <c r="E73" s="17" t="s">
        <v>29</v>
      </c>
      <c r="F73" s="16" t="s">
        <v>133</v>
      </c>
      <c r="G73" s="19">
        <f>VLOOKUP(J73,'Leyenda Condición Retención'!$H$2:$J$12,3,0)</f>
        <v>3.5000000000000003E-2</v>
      </c>
      <c r="H73" s="17" t="s">
        <v>130</v>
      </c>
      <c r="I73" s="17" t="s">
        <v>1</v>
      </c>
      <c r="J73" s="31" t="s">
        <v>39</v>
      </c>
      <c r="K73" s="48"/>
    </row>
    <row r="74" spans="1:11" s="18" customFormat="1" x14ac:dyDescent="0.25">
      <c r="A74" s="42" t="s">
        <v>31</v>
      </c>
      <c r="B74" s="15" t="s">
        <v>76</v>
      </c>
      <c r="C74" s="16" t="s">
        <v>2</v>
      </c>
      <c r="D74" s="16" t="s">
        <v>2</v>
      </c>
      <c r="E74" s="17" t="s">
        <v>29</v>
      </c>
      <c r="F74" s="16" t="s">
        <v>133</v>
      </c>
      <c r="G74" s="19">
        <f>VLOOKUP(J74,'Leyenda Condición Retención'!$H$2:$J$12,3,0)</f>
        <v>1.38E-2</v>
      </c>
      <c r="H74" s="17" t="s">
        <v>130</v>
      </c>
      <c r="I74" s="17" t="s">
        <v>1</v>
      </c>
      <c r="J74" s="31" t="s">
        <v>23</v>
      </c>
      <c r="K74" s="48"/>
    </row>
    <row r="75" spans="1:11" s="18" customFormat="1" x14ac:dyDescent="0.25">
      <c r="A75" s="42" t="s">
        <v>43</v>
      </c>
      <c r="B75" s="15" t="s">
        <v>76</v>
      </c>
      <c r="C75" s="16" t="s">
        <v>2</v>
      </c>
      <c r="D75" s="16" t="s">
        <v>2</v>
      </c>
      <c r="E75" s="17" t="s">
        <v>25</v>
      </c>
      <c r="F75" s="16" t="s">
        <v>133</v>
      </c>
      <c r="G75" s="19">
        <f>VLOOKUP(J75,'Leyenda Condición Retención'!$H$2:$J$12,3,0)</f>
        <v>2.8500000000000001E-2</v>
      </c>
      <c r="H75" s="17" t="s">
        <v>130</v>
      </c>
      <c r="I75" s="17" t="s">
        <v>1</v>
      </c>
      <c r="J75" s="31" t="s">
        <v>27</v>
      </c>
      <c r="K75" s="48"/>
    </row>
    <row r="76" spans="1:11" s="18" customFormat="1" x14ac:dyDescent="0.25">
      <c r="A76" s="44" t="s">
        <v>37</v>
      </c>
      <c r="B76" s="15" t="s">
        <v>76</v>
      </c>
      <c r="C76" s="16" t="s">
        <v>2</v>
      </c>
      <c r="D76" s="16" t="s">
        <v>2</v>
      </c>
      <c r="E76" s="17" t="s">
        <v>25</v>
      </c>
      <c r="F76" s="16" t="s">
        <v>133</v>
      </c>
      <c r="G76" s="19">
        <f>VLOOKUP(J76,'Leyenda Condición Retención'!$H$2:$J$12,3,0)</f>
        <v>3.5000000000000003E-2</v>
      </c>
      <c r="H76" s="17" t="s">
        <v>130</v>
      </c>
      <c r="I76" s="17" t="s">
        <v>1</v>
      </c>
      <c r="J76" s="31" t="s">
        <v>39</v>
      </c>
      <c r="K76" s="48"/>
    </row>
    <row r="77" spans="1:11" s="18" customFormat="1" x14ac:dyDescent="0.25">
      <c r="A77" s="42" t="s">
        <v>31</v>
      </c>
      <c r="B77" s="15" t="s">
        <v>76</v>
      </c>
      <c r="C77" s="16" t="s">
        <v>2</v>
      </c>
      <c r="D77" s="16" t="s">
        <v>2</v>
      </c>
      <c r="E77" s="17" t="s">
        <v>25</v>
      </c>
      <c r="F77" s="16" t="s">
        <v>133</v>
      </c>
      <c r="G77" s="19">
        <f>VLOOKUP(J77,'Leyenda Condición Retención'!$H$2:$J$12,3,0)</f>
        <v>1.38E-2</v>
      </c>
      <c r="H77" s="17" t="s">
        <v>130</v>
      </c>
      <c r="I77" s="17" t="s">
        <v>1</v>
      </c>
      <c r="J77" s="31" t="s">
        <v>23</v>
      </c>
      <c r="K77" s="48"/>
    </row>
    <row r="78" spans="1:11" s="18" customFormat="1" x14ac:dyDescent="0.25">
      <c r="A78" s="42" t="s">
        <v>43</v>
      </c>
      <c r="B78" s="15" t="s">
        <v>76</v>
      </c>
      <c r="C78" s="16" t="s">
        <v>2</v>
      </c>
      <c r="D78" s="16" t="s">
        <v>2</v>
      </c>
      <c r="E78" s="17" t="s">
        <v>21</v>
      </c>
      <c r="F78" s="16" t="s">
        <v>133</v>
      </c>
      <c r="G78" s="19">
        <f>VLOOKUP(J78,'Leyenda Condición Retención'!$H$2:$J$12,3,0)</f>
        <v>2.8500000000000001E-2</v>
      </c>
      <c r="H78" s="17" t="s">
        <v>130</v>
      </c>
      <c r="I78" s="17" t="s">
        <v>1</v>
      </c>
      <c r="J78" s="31" t="s">
        <v>27</v>
      </c>
      <c r="K78" s="48"/>
    </row>
    <row r="79" spans="1:11" x14ac:dyDescent="0.25">
      <c r="A79" s="44" t="s">
        <v>37</v>
      </c>
      <c r="B79" s="15" t="s">
        <v>76</v>
      </c>
      <c r="C79" s="16" t="s">
        <v>2</v>
      </c>
      <c r="D79" s="16" t="s">
        <v>2</v>
      </c>
      <c r="E79" s="17" t="s">
        <v>21</v>
      </c>
      <c r="F79" s="16" t="s">
        <v>133</v>
      </c>
      <c r="G79" s="19">
        <f>VLOOKUP(J79,'Leyenda Condición Retención'!$H$2:$J$12,3,0)</f>
        <v>3.5000000000000003E-2</v>
      </c>
      <c r="H79" s="17" t="s">
        <v>130</v>
      </c>
      <c r="I79" s="17" t="s">
        <v>1</v>
      </c>
      <c r="J79" s="31" t="s">
        <v>39</v>
      </c>
      <c r="K79" s="48"/>
    </row>
    <row r="80" spans="1:11" ht="15.75" thickBot="1" x14ac:dyDescent="0.3">
      <c r="A80" s="43" t="s">
        <v>31</v>
      </c>
      <c r="B80" s="24" t="s">
        <v>76</v>
      </c>
      <c r="C80" s="6" t="s">
        <v>2</v>
      </c>
      <c r="D80" s="6" t="s">
        <v>2</v>
      </c>
      <c r="E80" s="5" t="s">
        <v>21</v>
      </c>
      <c r="F80" s="6" t="s">
        <v>133</v>
      </c>
      <c r="G80" s="10">
        <f>VLOOKUP(J80,'Leyenda Condición Retención'!$H$2:$J$12,3,0)</f>
        <v>1.38E-2</v>
      </c>
      <c r="H80" s="5" t="s">
        <v>130</v>
      </c>
      <c r="I80" s="5" t="s">
        <v>1</v>
      </c>
      <c r="J80" s="40" t="s">
        <v>23</v>
      </c>
      <c r="K80" s="49"/>
    </row>
    <row r="81" spans="1:11" x14ac:dyDescent="0.25">
      <c r="A81" s="41" t="s">
        <v>37</v>
      </c>
      <c r="B81" s="13" t="s">
        <v>105</v>
      </c>
      <c r="C81" s="11" t="s">
        <v>2</v>
      </c>
      <c r="D81" s="11" t="s">
        <v>2</v>
      </c>
      <c r="E81" s="21" t="s">
        <v>35</v>
      </c>
      <c r="F81" s="11" t="s">
        <v>133</v>
      </c>
      <c r="G81" s="12">
        <f>VLOOKUP(J81,'Leyenda Condición Retención'!$H$2:$J$12,3,0)</f>
        <v>3.5000000000000003E-2</v>
      </c>
      <c r="H81" s="21" t="s">
        <v>130</v>
      </c>
      <c r="I81" s="21" t="s">
        <v>1</v>
      </c>
      <c r="J81" s="30" t="s">
        <v>39</v>
      </c>
      <c r="K81" s="47" t="str">
        <f>VLOOKUP(B81,'Retenciones desde Clientes'!I:J,2,0)</f>
        <v>HOTEL MEDELLIN ROYAL LTDA</v>
      </c>
    </row>
    <row r="82" spans="1:11" x14ac:dyDescent="0.25">
      <c r="A82" s="42" t="s">
        <v>43</v>
      </c>
      <c r="B82" s="15" t="s">
        <v>105</v>
      </c>
      <c r="C82" s="16" t="s">
        <v>2</v>
      </c>
      <c r="D82" s="16" t="s">
        <v>2</v>
      </c>
      <c r="E82" s="17" t="s">
        <v>29</v>
      </c>
      <c r="F82" s="16" t="s">
        <v>133</v>
      </c>
      <c r="G82" s="19">
        <f>VLOOKUP(J82,'Leyenda Condición Retención'!$H$2:$J$12,3,0)</f>
        <v>2.8500000000000001E-2</v>
      </c>
      <c r="H82" s="17" t="s">
        <v>130</v>
      </c>
      <c r="I82" s="17" t="s">
        <v>1</v>
      </c>
      <c r="J82" s="31" t="s">
        <v>27</v>
      </c>
      <c r="K82" s="48"/>
    </row>
    <row r="83" spans="1:11" s="18" customFormat="1" x14ac:dyDescent="0.25">
      <c r="A83" s="44" t="s">
        <v>37</v>
      </c>
      <c r="B83" s="15" t="s">
        <v>105</v>
      </c>
      <c r="C83" s="16" t="s">
        <v>2</v>
      </c>
      <c r="D83" s="16" t="s">
        <v>2</v>
      </c>
      <c r="E83" s="17" t="s">
        <v>29</v>
      </c>
      <c r="F83" s="16" t="s">
        <v>133</v>
      </c>
      <c r="G83" s="19">
        <f>VLOOKUP(J83,'Leyenda Condición Retención'!$H$2:$J$12,3,0)</f>
        <v>3.5000000000000003E-2</v>
      </c>
      <c r="H83" s="17" t="s">
        <v>130</v>
      </c>
      <c r="I83" s="17" t="s">
        <v>1</v>
      </c>
      <c r="J83" s="31" t="s">
        <v>39</v>
      </c>
      <c r="K83" s="48"/>
    </row>
    <row r="84" spans="1:11" s="18" customFormat="1" x14ac:dyDescent="0.25">
      <c r="A84" s="42" t="s">
        <v>31</v>
      </c>
      <c r="B84" s="15" t="s">
        <v>105</v>
      </c>
      <c r="C84" s="16" t="s">
        <v>2</v>
      </c>
      <c r="D84" s="16" t="s">
        <v>2</v>
      </c>
      <c r="E84" s="17" t="s">
        <v>29</v>
      </c>
      <c r="F84" s="16" t="s">
        <v>133</v>
      </c>
      <c r="G84" s="19">
        <f>VLOOKUP(J84,'Leyenda Condición Retención'!$H$2:$J$12,3,0)</f>
        <v>7.0000000000000001E-3</v>
      </c>
      <c r="H84" s="17" t="s">
        <v>130</v>
      </c>
      <c r="I84" s="17" t="s">
        <v>1</v>
      </c>
      <c r="J84" s="31" t="s">
        <v>15</v>
      </c>
      <c r="K84" s="48"/>
    </row>
    <row r="85" spans="1:11" s="18" customFormat="1" x14ac:dyDescent="0.25">
      <c r="A85" s="42" t="s">
        <v>43</v>
      </c>
      <c r="B85" s="15" t="s">
        <v>105</v>
      </c>
      <c r="C85" s="16" t="s">
        <v>2</v>
      </c>
      <c r="D85" s="16" t="s">
        <v>2</v>
      </c>
      <c r="E85" s="17" t="s">
        <v>25</v>
      </c>
      <c r="F85" s="16" t="s">
        <v>133</v>
      </c>
      <c r="G85" s="19">
        <f>VLOOKUP(J85,'Leyenda Condición Retención'!$H$2:$J$12,3,0)</f>
        <v>2.8500000000000001E-2</v>
      </c>
      <c r="H85" s="17" t="s">
        <v>130</v>
      </c>
      <c r="I85" s="17" t="s">
        <v>1</v>
      </c>
      <c r="J85" s="31" t="s">
        <v>27</v>
      </c>
      <c r="K85" s="48"/>
    </row>
    <row r="86" spans="1:11" s="18" customFormat="1" x14ac:dyDescent="0.25">
      <c r="A86" s="44" t="s">
        <v>37</v>
      </c>
      <c r="B86" s="15" t="s">
        <v>105</v>
      </c>
      <c r="C86" s="16" t="s">
        <v>2</v>
      </c>
      <c r="D86" s="16" t="s">
        <v>2</v>
      </c>
      <c r="E86" s="17" t="s">
        <v>25</v>
      </c>
      <c r="F86" s="16" t="s">
        <v>133</v>
      </c>
      <c r="G86" s="19">
        <f>VLOOKUP(J86,'Leyenda Condición Retención'!$H$2:$J$12,3,0)</f>
        <v>3.5000000000000003E-2</v>
      </c>
      <c r="H86" s="17" t="s">
        <v>130</v>
      </c>
      <c r="I86" s="17" t="s">
        <v>1</v>
      </c>
      <c r="J86" s="31" t="s">
        <v>39</v>
      </c>
      <c r="K86" s="48"/>
    </row>
    <row r="87" spans="1:11" s="18" customFormat="1" x14ac:dyDescent="0.25">
      <c r="A87" s="42" t="s">
        <v>31</v>
      </c>
      <c r="B87" s="15" t="s">
        <v>105</v>
      </c>
      <c r="C87" s="16" t="s">
        <v>2</v>
      </c>
      <c r="D87" s="16" t="s">
        <v>2</v>
      </c>
      <c r="E87" s="17" t="s">
        <v>25</v>
      </c>
      <c r="F87" s="16" t="s">
        <v>133</v>
      </c>
      <c r="G87" s="19">
        <f>VLOOKUP(J87,'Leyenda Condición Retención'!$H$2:$J$12,3,0)</f>
        <v>7.0000000000000001E-3</v>
      </c>
      <c r="H87" s="17" t="s">
        <v>130</v>
      </c>
      <c r="I87" s="17" t="s">
        <v>1</v>
      </c>
      <c r="J87" s="31" t="s">
        <v>15</v>
      </c>
      <c r="K87" s="48"/>
    </row>
    <row r="88" spans="1:11" s="18" customFormat="1" x14ac:dyDescent="0.25">
      <c r="A88" s="42" t="s">
        <v>43</v>
      </c>
      <c r="B88" s="15" t="s">
        <v>105</v>
      </c>
      <c r="C88" s="16" t="s">
        <v>2</v>
      </c>
      <c r="D88" s="16" t="s">
        <v>2</v>
      </c>
      <c r="E88" s="17" t="s">
        <v>21</v>
      </c>
      <c r="F88" s="16" t="s">
        <v>133</v>
      </c>
      <c r="G88" s="19">
        <f>VLOOKUP(J88,'Leyenda Condición Retención'!$H$2:$J$12,3,0)</f>
        <v>2.8500000000000001E-2</v>
      </c>
      <c r="H88" s="17" t="s">
        <v>130</v>
      </c>
      <c r="I88" s="17" t="s">
        <v>1</v>
      </c>
      <c r="J88" s="31" t="s">
        <v>27</v>
      </c>
      <c r="K88" s="48"/>
    </row>
    <row r="89" spans="1:11" x14ac:dyDescent="0.25">
      <c r="A89" s="44" t="s">
        <v>37</v>
      </c>
      <c r="B89" s="15" t="s">
        <v>105</v>
      </c>
      <c r="C89" s="16" t="s">
        <v>2</v>
      </c>
      <c r="D89" s="16" t="s">
        <v>2</v>
      </c>
      <c r="E89" s="17" t="s">
        <v>21</v>
      </c>
      <c r="F89" s="16" t="s">
        <v>133</v>
      </c>
      <c r="G89" s="19">
        <f>VLOOKUP(J89,'Leyenda Condición Retención'!$H$2:$J$12,3,0)</f>
        <v>3.5000000000000003E-2</v>
      </c>
      <c r="H89" s="17" t="s">
        <v>130</v>
      </c>
      <c r="I89" s="17" t="s">
        <v>1</v>
      </c>
      <c r="J89" s="31" t="s">
        <v>39</v>
      </c>
      <c r="K89" s="48"/>
    </row>
    <row r="90" spans="1:11" ht="15.75" thickBot="1" x14ac:dyDescent="0.3">
      <c r="A90" s="43" t="s">
        <v>31</v>
      </c>
      <c r="B90" s="24" t="s">
        <v>105</v>
      </c>
      <c r="C90" s="6" t="s">
        <v>2</v>
      </c>
      <c r="D90" s="6" t="s">
        <v>2</v>
      </c>
      <c r="E90" s="5" t="s">
        <v>21</v>
      </c>
      <c r="F90" s="6" t="s">
        <v>133</v>
      </c>
      <c r="G90" s="10">
        <f>VLOOKUP(J90,'Leyenda Condición Retención'!$H$2:$J$12,3,0)</f>
        <v>7.0000000000000001E-3</v>
      </c>
      <c r="H90" s="5" t="s">
        <v>130</v>
      </c>
      <c r="I90" s="5" t="s">
        <v>1</v>
      </c>
      <c r="J90" s="40" t="s">
        <v>15</v>
      </c>
      <c r="K90" s="49"/>
    </row>
  </sheetData>
  <autoFilter ref="A1:M1"/>
  <mergeCells count="10">
    <mergeCell ref="K52:K62"/>
    <mergeCell ref="K63:K69"/>
    <mergeCell ref="K70:K80"/>
    <mergeCell ref="K81:K90"/>
    <mergeCell ref="K2:K8"/>
    <mergeCell ref="K9:K19"/>
    <mergeCell ref="K20:K30"/>
    <mergeCell ref="K31:K37"/>
    <mergeCell ref="K38:K44"/>
    <mergeCell ref="K45:K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2"/>
  <sheetViews>
    <sheetView tabSelected="1" workbookViewId="0">
      <pane ySplit="1" topLeftCell="A2" activePane="bottomLeft" state="frozen"/>
      <selection activeCell="M12" sqref="M12"/>
      <selection pane="bottomLeft" activeCell="M12" sqref="M12"/>
    </sheetView>
  </sheetViews>
  <sheetFormatPr baseColWidth="10" defaultColWidth="9.140625" defaultRowHeight="15" x14ac:dyDescent="0.25"/>
  <cols>
    <col min="1" max="1" width="13.28515625" bestFit="1" customWidth="1"/>
    <col min="2" max="2" width="17.7109375" style="14" bestFit="1" customWidth="1"/>
    <col min="3" max="3" width="11.5703125" bestFit="1" customWidth="1"/>
    <col min="4" max="4" width="8.7109375" customWidth="1"/>
    <col min="5" max="5" width="7.85546875" style="1" customWidth="1"/>
    <col min="6" max="6" width="25.5703125" style="1" bestFit="1" customWidth="1"/>
    <col min="7" max="7" width="9.42578125" style="1" customWidth="1"/>
    <col min="8" max="8" width="15.140625" style="1" bestFit="1" customWidth="1"/>
    <col min="9" max="9" width="21.28515625" customWidth="1"/>
    <col min="10" max="10" width="7.28515625" customWidth="1"/>
  </cols>
  <sheetData>
    <row r="1" spans="1:10" x14ac:dyDescent="0.25">
      <c r="A1" s="55" t="s">
        <v>47</v>
      </c>
      <c r="B1" s="55" t="s">
        <v>137</v>
      </c>
      <c r="C1" s="55" t="s">
        <v>46</v>
      </c>
      <c r="D1" s="56"/>
      <c r="E1" s="57" t="s">
        <v>5</v>
      </c>
      <c r="F1" s="58"/>
      <c r="G1" s="59"/>
      <c r="H1" s="60" t="s">
        <v>4</v>
      </c>
      <c r="I1" s="60" t="s">
        <v>45</v>
      </c>
      <c r="J1" s="60" t="s">
        <v>44</v>
      </c>
    </row>
    <row r="2" spans="1:10" ht="45" x14ac:dyDescent="0.25">
      <c r="A2" s="61" t="s">
        <v>43</v>
      </c>
      <c r="B2" s="61" t="s">
        <v>139</v>
      </c>
      <c r="C2" s="61" t="s">
        <v>42</v>
      </c>
      <c r="D2" s="56"/>
      <c r="E2" s="61" t="s">
        <v>41</v>
      </c>
      <c r="F2" s="62" t="s">
        <v>40</v>
      </c>
      <c r="G2" s="59"/>
      <c r="H2" s="63" t="s">
        <v>39</v>
      </c>
      <c r="I2" s="64" t="s">
        <v>38</v>
      </c>
      <c r="J2" s="65">
        <v>3.5000000000000003E-2</v>
      </c>
    </row>
    <row r="3" spans="1:10" ht="30" x14ac:dyDescent="0.25">
      <c r="A3" s="61" t="s">
        <v>37</v>
      </c>
      <c r="B3" s="61" t="s">
        <v>138</v>
      </c>
      <c r="C3" s="61" t="s">
        <v>36</v>
      </c>
      <c r="D3" s="56"/>
      <c r="E3" s="61" t="s">
        <v>35</v>
      </c>
      <c r="F3" s="62" t="s">
        <v>34</v>
      </c>
      <c r="G3" s="59"/>
      <c r="H3" s="63" t="s">
        <v>33</v>
      </c>
      <c r="I3" s="64" t="s">
        <v>32</v>
      </c>
      <c r="J3" s="65">
        <v>3.5000000000000003E-2</v>
      </c>
    </row>
    <row r="4" spans="1:10" ht="30" x14ac:dyDescent="0.25">
      <c r="A4" s="61" t="s">
        <v>31</v>
      </c>
      <c r="B4" s="61" t="s">
        <v>140</v>
      </c>
      <c r="C4" s="61" t="s">
        <v>30</v>
      </c>
      <c r="D4" s="56"/>
      <c r="E4" s="61" t="s">
        <v>29</v>
      </c>
      <c r="F4" s="62" t="s">
        <v>28</v>
      </c>
      <c r="G4" s="59"/>
      <c r="H4" s="63" t="s">
        <v>27</v>
      </c>
      <c r="I4" s="64" t="s">
        <v>26</v>
      </c>
      <c r="J4" s="65">
        <v>2.8500000000000001E-2</v>
      </c>
    </row>
    <row r="5" spans="1:10" ht="28.15" customHeight="1" x14ac:dyDescent="0.25">
      <c r="A5" s="56"/>
      <c r="B5" s="56"/>
      <c r="C5" s="56"/>
      <c r="D5" s="56"/>
      <c r="E5" s="61" t="s">
        <v>25</v>
      </c>
      <c r="F5" s="62" t="s">
        <v>24</v>
      </c>
      <c r="G5" s="59"/>
      <c r="H5" s="63" t="s">
        <v>23</v>
      </c>
      <c r="I5" s="64" t="s">
        <v>22</v>
      </c>
      <c r="J5" s="65">
        <v>1.38E-2</v>
      </c>
    </row>
    <row r="6" spans="1:10" ht="28.15" customHeight="1" x14ac:dyDescent="0.25">
      <c r="A6" s="56"/>
      <c r="B6" s="56"/>
      <c r="C6" s="56"/>
      <c r="D6" s="56"/>
      <c r="E6" s="61" t="s">
        <v>21</v>
      </c>
      <c r="F6" s="62" t="s">
        <v>20</v>
      </c>
      <c r="G6" s="59"/>
      <c r="H6" s="63" t="s">
        <v>19</v>
      </c>
      <c r="I6" s="64" t="s">
        <v>18</v>
      </c>
      <c r="J6" s="65">
        <v>6.0000000000000001E-3</v>
      </c>
    </row>
    <row r="7" spans="1:10" ht="28.15" customHeight="1" x14ac:dyDescent="0.25">
      <c r="A7" s="56"/>
      <c r="B7" s="56"/>
      <c r="C7" s="56"/>
      <c r="D7" s="56"/>
      <c r="E7" s="59"/>
      <c r="F7" s="59"/>
      <c r="G7" s="59"/>
      <c r="H7" s="63" t="s">
        <v>17</v>
      </c>
      <c r="I7" s="64" t="s">
        <v>16</v>
      </c>
      <c r="J7" s="65">
        <v>6.6E-3</v>
      </c>
    </row>
    <row r="8" spans="1:10" ht="28.15" customHeight="1" x14ac:dyDescent="0.25">
      <c r="A8" s="56"/>
      <c r="B8" s="56"/>
      <c r="C8" s="56"/>
      <c r="D8" s="56"/>
      <c r="E8" s="59"/>
      <c r="F8" s="59"/>
      <c r="G8" s="59"/>
      <c r="H8" s="63" t="s">
        <v>15</v>
      </c>
      <c r="I8" s="64" t="s">
        <v>14</v>
      </c>
      <c r="J8" s="65">
        <v>7.0000000000000001E-3</v>
      </c>
    </row>
    <row r="9" spans="1:10" ht="28.15" customHeight="1" x14ac:dyDescent="0.25">
      <c r="A9" s="56"/>
      <c r="B9" s="56"/>
      <c r="C9" s="56"/>
      <c r="D9" s="56"/>
      <c r="E9" s="59"/>
      <c r="F9" s="59"/>
      <c r="G9" s="59"/>
      <c r="H9" s="63" t="s">
        <v>13</v>
      </c>
      <c r="I9" s="64" t="s">
        <v>12</v>
      </c>
      <c r="J9" s="65">
        <v>6.8999999999999999E-3</v>
      </c>
    </row>
    <row r="10" spans="1:10" ht="28.15" customHeight="1" x14ac:dyDescent="0.25">
      <c r="A10" s="56"/>
      <c r="B10" s="56"/>
      <c r="C10" s="56"/>
      <c r="D10" s="56"/>
      <c r="E10" s="59"/>
      <c r="F10" s="59"/>
      <c r="G10" s="59"/>
      <c r="H10" s="63" t="s">
        <v>11</v>
      </c>
      <c r="I10" s="64" t="s">
        <v>10</v>
      </c>
      <c r="J10" s="65">
        <v>9.6600000000000002E-3</v>
      </c>
    </row>
    <row r="11" spans="1:10" ht="28.15" customHeight="1" x14ac:dyDescent="0.25">
      <c r="A11" s="56"/>
      <c r="B11" s="56"/>
      <c r="C11" s="56"/>
      <c r="D11" s="56"/>
      <c r="E11" s="59"/>
      <c r="F11" s="59"/>
      <c r="G11" s="59"/>
      <c r="H11" s="63" t="s">
        <v>9</v>
      </c>
      <c r="I11" s="64" t="s">
        <v>8</v>
      </c>
      <c r="J11" s="65">
        <v>0.01</v>
      </c>
    </row>
    <row r="12" spans="1:10" ht="28.15" customHeight="1" x14ac:dyDescent="0.25">
      <c r="A12" s="56"/>
      <c r="B12" s="56"/>
      <c r="C12" s="56"/>
      <c r="D12" s="56"/>
      <c r="E12" s="59"/>
      <c r="F12" s="59"/>
      <c r="G12" s="59"/>
      <c r="H12" s="63" t="s">
        <v>7</v>
      </c>
      <c r="I12" s="64" t="s">
        <v>6</v>
      </c>
      <c r="J12" s="65">
        <v>8.0000000000000002E-3</v>
      </c>
    </row>
  </sheetData>
  <mergeCells count="1">
    <mergeCell ref="E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N24"/>
  <sheetViews>
    <sheetView tabSelected="1" zoomScale="85" zoomScaleNormal="85" workbookViewId="0">
      <pane xSplit="2" ySplit="4" topLeftCell="C5" activePane="bottomRight" state="frozen"/>
      <selection activeCell="M12" sqref="M12"/>
      <selection pane="topRight" activeCell="M12" sqref="M12"/>
      <selection pane="bottomLeft" activeCell="M12" sqref="M12"/>
      <selection pane="bottomRight" activeCell="M12" sqref="M12"/>
    </sheetView>
  </sheetViews>
  <sheetFormatPr baseColWidth="10" defaultColWidth="11.42578125" defaultRowHeight="12.75" x14ac:dyDescent="0.2"/>
  <cols>
    <col min="1" max="1" width="12" style="71" bestFit="1" customWidth="1"/>
    <col min="2" max="2" width="43.28515625" style="71" bestFit="1" customWidth="1"/>
    <col min="3" max="3" width="15.28515625" style="71" bestFit="1" customWidth="1"/>
    <col min="4" max="4" width="12.5703125" style="71" bestFit="1" customWidth="1"/>
    <col min="5" max="5" width="19.140625" style="71" customWidth="1"/>
    <col min="6" max="6" width="24.28515625" style="71" customWidth="1"/>
    <col min="7" max="7" width="19.85546875" style="71" customWidth="1"/>
    <col min="8" max="8" width="21.85546875" style="71" customWidth="1"/>
    <col min="9" max="9" width="7.28515625" style="71" hidden="1" customWidth="1"/>
    <col min="10" max="10" width="43.28515625" style="71" hidden="1" customWidth="1"/>
    <col min="11" max="11" width="29.140625" style="71" hidden="1" customWidth="1"/>
    <col min="12" max="13" width="5" style="71" hidden="1" customWidth="1"/>
    <col min="14" max="14" width="40.5703125" style="71" hidden="1" customWidth="1"/>
    <col min="15" max="16384" width="11.42578125" style="71"/>
  </cols>
  <sheetData>
    <row r="1" spans="1:14" x14ac:dyDescent="0.2">
      <c r="A1" s="68" t="s">
        <v>48</v>
      </c>
      <c r="B1" s="68"/>
      <c r="C1" s="50"/>
      <c r="D1" s="50"/>
      <c r="E1" s="50"/>
      <c r="F1" s="50"/>
      <c r="G1" s="50"/>
      <c r="H1" s="69"/>
      <c r="I1" s="70"/>
      <c r="J1" s="70"/>
    </row>
    <row r="2" spans="1:14" ht="13.5" thickBot="1" x14ac:dyDescent="0.25">
      <c r="A2" s="50"/>
      <c r="B2" s="50"/>
      <c r="C2" s="50"/>
      <c r="D2" s="51" t="s">
        <v>41</v>
      </c>
      <c r="E2" s="51" t="s">
        <v>35</v>
      </c>
      <c r="F2" s="51" t="s">
        <v>29</v>
      </c>
      <c r="G2" s="51" t="s">
        <v>25</v>
      </c>
      <c r="H2" s="51" t="s">
        <v>21</v>
      </c>
      <c r="I2" s="70"/>
      <c r="J2" s="70"/>
    </row>
    <row r="3" spans="1:14" ht="13.5" thickBot="1" x14ac:dyDescent="0.25">
      <c r="A3" s="50"/>
      <c r="B3" s="50"/>
      <c r="C3" s="50"/>
      <c r="D3" s="52" t="s">
        <v>49</v>
      </c>
      <c r="E3" s="53"/>
      <c r="F3" s="53"/>
      <c r="G3" s="53"/>
      <c r="H3" s="54"/>
      <c r="I3" s="70"/>
      <c r="J3" s="70"/>
    </row>
    <row r="4" spans="1:14" s="74" customFormat="1" ht="61.5" customHeight="1" thickBot="1" x14ac:dyDescent="0.25">
      <c r="A4" s="72" t="s">
        <v>50</v>
      </c>
      <c r="B4" s="73"/>
      <c r="C4" s="67" t="s">
        <v>51</v>
      </c>
      <c r="D4" s="67" t="s">
        <v>40</v>
      </c>
      <c r="E4" s="67" t="s">
        <v>34</v>
      </c>
      <c r="F4" s="67" t="s">
        <v>28</v>
      </c>
      <c r="G4" s="67" t="s">
        <v>24</v>
      </c>
      <c r="H4" s="91" t="s">
        <v>20</v>
      </c>
      <c r="I4" s="74" t="s">
        <v>127</v>
      </c>
    </row>
    <row r="5" spans="1:14" ht="38.25" x14ac:dyDescent="0.2">
      <c r="A5" s="83">
        <v>800065539</v>
      </c>
      <c r="B5" s="92" t="s">
        <v>52</v>
      </c>
      <c r="C5" s="85" t="s">
        <v>53</v>
      </c>
      <c r="D5" s="85" t="s">
        <v>54</v>
      </c>
      <c r="E5" s="85" t="s">
        <v>149</v>
      </c>
      <c r="F5" s="85" t="s">
        <v>55</v>
      </c>
      <c r="G5" s="85" t="s">
        <v>56</v>
      </c>
      <c r="H5" s="86" t="s">
        <v>57</v>
      </c>
      <c r="I5" s="75" t="s">
        <v>3</v>
      </c>
      <c r="J5" s="76" t="s">
        <v>52</v>
      </c>
    </row>
    <row r="6" spans="1:14" ht="38.25" x14ac:dyDescent="0.2">
      <c r="A6" s="83">
        <v>830027017</v>
      </c>
      <c r="B6" s="92" t="s">
        <v>58</v>
      </c>
      <c r="C6" s="84" t="s">
        <v>59</v>
      </c>
      <c r="D6" s="85" t="s">
        <v>54</v>
      </c>
      <c r="E6" s="85" t="s">
        <v>60</v>
      </c>
      <c r="F6" s="85" t="s">
        <v>61</v>
      </c>
      <c r="G6" s="85" t="s">
        <v>62</v>
      </c>
      <c r="H6" s="86" t="s">
        <v>61</v>
      </c>
      <c r="I6" s="66">
        <v>9675</v>
      </c>
      <c r="J6" s="77" t="s">
        <v>58</v>
      </c>
      <c r="M6" s="15">
        <v>9674</v>
      </c>
      <c r="N6" s="2" t="s">
        <v>63</v>
      </c>
    </row>
    <row r="7" spans="1:14" ht="38.25" x14ac:dyDescent="0.2">
      <c r="A7" s="83">
        <v>900402978</v>
      </c>
      <c r="B7" s="92" t="s">
        <v>64</v>
      </c>
      <c r="C7" s="84" t="s">
        <v>59</v>
      </c>
      <c r="D7" s="85" t="s">
        <v>54</v>
      </c>
      <c r="E7" s="85" t="s">
        <v>65</v>
      </c>
      <c r="F7" s="85" t="s">
        <v>66</v>
      </c>
      <c r="G7" s="85" t="s">
        <v>66</v>
      </c>
      <c r="H7" s="86" t="s">
        <v>66</v>
      </c>
      <c r="I7" s="78"/>
      <c r="J7" s="77" t="s">
        <v>64</v>
      </c>
      <c r="L7" s="71">
        <f t="shared" ref="L7:L23" si="0">VLOOKUP(M7,I:I,1,0)</f>
        <v>9675</v>
      </c>
      <c r="M7" s="15">
        <v>9675</v>
      </c>
      <c r="N7" s="2" t="s">
        <v>67</v>
      </c>
    </row>
    <row r="8" spans="1:14" ht="38.25" x14ac:dyDescent="0.2">
      <c r="A8" s="83">
        <v>900404819</v>
      </c>
      <c r="B8" s="92" t="s">
        <v>68</v>
      </c>
      <c r="C8" s="84" t="s">
        <v>59</v>
      </c>
      <c r="D8" s="85" t="s">
        <v>54</v>
      </c>
      <c r="E8" s="85" t="s">
        <v>69</v>
      </c>
      <c r="F8" s="85" t="s">
        <v>70</v>
      </c>
      <c r="G8" s="85" t="s">
        <v>70</v>
      </c>
      <c r="H8" s="86" t="s">
        <v>70</v>
      </c>
      <c r="I8" s="66" t="s">
        <v>71</v>
      </c>
      <c r="J8" s="79" t="s">
        <v>68</v>
      </c>
      <c r="L8" s="71" t="e">
        <f t="shared" si="0"/>
        <v>#N/A</v>
      </c>
      <c r="M8" s="15" t="s">
        <v>72</v>
      </c>
      <c r="N8" s="3" t="s">
        <v>73</v>
      </c>
    </row>
    <row r="9" spans="1:14" ht="38.25" x14ac:dyDescent="0.2">
      <c r="A9" s="83">
        <v>900400863</v>
      </c>
      <c r="B9" s="92" t="s">
        <v>74</v>
      </c>
      <c r="C9" s="84" t="s">
        <v>59</v>
      </c>
      <c r="D9" s="85" t="s">
        <v>54</v>
      </c>
      <c r="E9" s="85" t="s">
        <v>65</v>
      </c>
      <c r="F9" s="85" t="s">
        <v>66</v>
      </c>
      <c r="G9" s="85" t="s">
        <v>66</v>
      </c>
      <c r="H9" s="86" t="s">
        <v>66</v>
      </c>
      <c r="I9" s="66" t="s">
        <v>75</v>
      </c>
      <c r="J9" s="77" t="s">
        <v>74</v>
      </c>
      <c r="L9" s="71" t="str">
        <f t="shared" si="0"/>
        <v>0677</v>
      </c>
      <c r="M9" s="15" t="s">
        <v>76</v>
      </c>
      <c r="N9" s="3" t="s">
        <v>77</v>
      </c>
    </row>
    <row r="10" spans="1:14" ht="38.25" x14ac:dyDescent="0.2">
      <c r="A10" s="83">
        <v>800087204</v>
      </c>
      <c r="B10" s="92" t="s">
        <v>78</v>
      </c>
      <c r="C10" s="84" t="s">
        <v>59</v>
      </c>
      <c r="D10" s="85" t="s">
        <v>54</v>
      </c>
      <c r="E10" s="85" t="s">
        <v>79</v>
      </c>
      <c r="F10" s="85" t="s">
        <v>80</v>
      </c>
      <c r="G10" s="85" t="s">
        <v>80</v>
      </c>
      <c r="H10" s="86" t="s">
        <v>80</v>
      </c>
      <c r="I10" s="66" t="s">
        <v>81</v>
      </c>
      <c r="J10" s="77" t="s">
        <v>78</v>
      </c>
      <c r="L10" s="71" t="str">
        <f t="shared" si="0"/>
        <v>0678</v>
      </c>
      <c r="M10" s="15" t="s">
        <v>75</v>
      </c>
      <c r="N10" s="3" t="s">
        <v>82</v>
      </c>
    </row>
    <row r="11" spans="1:14" ht="38.25" x14ac:dyDescent="0.2">
      <c r="A11" s="83">
        <v>800241641</v>
      </c>
      <c r="B11" s="92" t="s">
        <v>83</v>
      </c>
      <c r="C11" s="84" t="s">
        <v>59</v>
      </c>
      <c r="D11" s="85" t="s">
        <v>54</v>
      </c>
      <c r="E11" s="85" t="s">
        <v>79</v>
      </c>
      <c r="F11" s="85" t="s">
        <v>80</v>
      </c>
      <c r="G11" s="85" t="s">
        <v>80</v>
      </c>
      <c r="H11" s="86" t="s">
        <v>80</v>
      </c>
      <c r="I11" s="66" t="s">
        <v>84</v>
      </c>
      <c r="J11" s="77" t="s">
        <v>83</v>
      </c>
      <c r="L11" s="71" t="str">
        <f t="shared" si="0"/>
        <v>0679</v>
      </c>
      <c r="M11" s="15" t="s">
        <v>85</v>
      </c>
      <c r="N11" s="3" t="s">
        <v>86</v>
      </c>
    </row>
    <row r="12" spans="1:14" ht="38.25" x14ac:dyDescent="0.2">
      <c r="A12" s="83">
        <v>900011991</v>
      </c>
      <c r="B12" s="92" t="s">
        <v>87</v>
      </c>
      <c r="C12" s="84" t="s">
        <v>59</v>
      </c>
      <c r="D12" s="85" t="s">
        <v>54</v>
      </c>
      <c r="E12" s="85" t="s">
        <v>143</v>
      </c>
      <c r="F12" s="85" t="s">
        <v>80</v>
      </c>
      <c r="G12" s="85" t="s">
        <v>80</v>
      </c>
      <c r="H12" s="86" t="s">
        <v>80</v>
      </c>
      <c r="I12" s="66" t="s">
        <v>85</v>
      </c>
      <c r="J12" s="77" t="s">
        <v>87</v>
      </c>
      <c r="L12" s="71" t="e">
        <f t="shared" si="0"/>
        <v>#N/A</v>
      </c>
      <c r="M12" s="15" t="s">
        <v>88</v>
      </c>
      <c r="N12" s="3" t="s">
        <v>89</v>
      </c>
    </row>
    <row r="13" spans="1:14" ht="38.25" x14ac:dyDescent="0.2">
      <c r="A13" s="83">
        <v>900672436</v>
      </c>
      <c r="B13" s="92" t="s">
        <v>90</v>
      </c>
      <c r="C13" s="84" t="s">
        <v>59</v>
      </c>
      <c r="D13" s="85" t="s">
        <v>54</v>
      </c>
      <c r="E13" s="85" t="s">
        <v>148</v>
      </c>
      <c r="F13" s="85" t="s">
        <v>66</v>
      </c>
      <c r="G13" s="85" t="s">
        <v>66</v>
      </c>
      <c r="H13" s="86" t="s">
        <v>66</v>
      </c>
      <c r="I13" s="66" t="s">
        <v>91</v>
      </c>
      <c r="J13" s="80" t="s">
        <v>90</v>
      </c>
      <c r="K13" s="71" t="s">
        <v>92</v>
      </c>
      <c r="L13" s="71" t="e">
        <f t="shared" si="0"/>
        <v>#N/A</v>
      </c>
      <c r="M13" s="15" t="s">
        <v>93</v>
      </c>
      <c r="N13" s="3" t="s">
        <v>94</v>
      </c>
    </row>
    <row r="14" spans="1:14" ht="38.25" x14ac:dyDescent="0.2">
      <c r="A14" s="83">
        <v>800087202</v>
      </c>
      <c r="B14" s="92" t="s">
        <v>95</v>
      </c>
      <c r="C14" s="84" t="s">
        <v>59</v>
      </c>
      <c r="D14" s="85" t="s">
        <v>54</v>
      </c>
      <c r="E14" s="85" t="s">
        <v>143</v>
      </c>
      <c r="F14" s="85" t="s">
        <v>80</v>
      </c>
      <c r="G14" s="85" t="s">
        <v>80</v>
      </c>
      <c r="H14" s="86" t="s">
        <v>80</v>
      </c>
      <c r="I14" s="66" t="s">
        <v>96</v>
      </c>
      <c r="J14" s="77" t="s">
        <v>95</v>
      </c>
      <c r="L14" s="71" t="str">
        <f t="shared" si="0"/>
        <v>0682</v>
      </c>
      <c r="M14" s="15" t="s">
        <v>91</v>
      </c>
      <c r="N14" s="3" t="s">
        <v>97</v>
      </c>
    </row>
    <row r="15" spans="1:14" ht="38.25" x14ac:dyDescent="0.2">
      <c r="A15" s="83">
        <v>900399903</v>
      </c>
      <c r="B15" s="92" t="s">
        <v>98</v>
      </c>
      <c r="C15" s="84" t="s">
        <v>59</v>
      </c>
      <c r="D15" s="85" t="s">
        <v>54</v>
      </c>
      <c r="E15" s="85" t="s">
        <v>147</v>
      </c>
      <c r="F15" s="85" t="s">
        <v>66</v>
      </c>
      <c r="G15" s="85" t="s">
        <v>66</v>
      </c>
      <c r="H15" s="86" t="s">
        <v>66</v>
      </c>
      <c r="I15" s="66" t="s">
        <v>76</v>
      </c>
      <c r="J15" s="77" t="s">
        <v>98</v>
      </c>
      <c r="L15" s="71" t="str">
        <f t="shared" si="0"/>
        <v>0683</v>
      </c>
      <c r="M15" s="4" t="s">
        <v>3</v>
      </c>
      <c r="N15" s="3" t="s">
        <v>99</v>
      </c>
    </row>
    <row r="16" spans="1:14" ht="38.25" x14ac:dyDescent="0.2">
      <c r="A16" s="83">
        <v>900401465</v>
      </c>
      <c r="B16" s="92" t="s">
        <v>100</v>
      </c>
      <c r="C16" s="84" t="s">
        <v>59</v>
      </c>
      <c r="D16" s="85" t="s">
        <v>54</v>
      </c>
      <c r="E16" s="85" t="s">
        <v>146</v>
      </c>
      <c r="F16" s="85" t="s">
        <v>101</v>
      </c>
      <c r="G16" s="85" t="s">
        <v>101</v>
      </c>
      <c r="H16" s="86" t="s">
        <v>101</v>
      </c>
      <c r="I16" s="81"/>
      <c r="J16" s="79" t="s">
        <v>100</v>
      </c>
      <c r="L16" s="71" t="str">
        <f t="shared" si="0"/>
        <v>0684</v>
      </c>
      <c r="M16" s="15" t="s">
        <v>96</v>
      </c>
      <c r="N16" s="3" t="s">
        <v>102</v>
      </c>
    </row>
    <row r="17" spans="1:14" ht="38.25" x14ac:dyDescent="0.2">
      <c r="A17" s="83">
        <v>900189085</v>
      </c>
      <c r="B17" s="92" t="s">
        <v>103</v>
      </c>
      <c r="C17" s="84" t="s">
        <v>59</v>
      </c>
      <c r="D17" s="85" t="s">
        <v>54</v>
      </c>
      <c r="E17" s="85" t="s">
        <v>145</v>
      </c>
      <c r="F17" s="85" t="s">
        <v>104</v>
      </c>
      <c r="G17" s="85" t="s">
        <v>104</v>
      </c>
      <c r="H17" s="86" t="s">
        <v>104</v>
      </c>
      <c r="I17" s="66" t="s">
        <v>105</v>
      </c>
      <c r="J17" s="79" t="s">
        <v>103</v>
      </c>
      <c r="L17" s="71" t="str">
        <f t="shared" si="0"/>
        <v>0685</v>
      </c>
      <c r="M17" s="15" t="s">
        <v>84</v>
      </c>
      <c r="N17" s="3" t="s">
        <v>106</v>
      </c>
    </row>
    <row r="18" spans="1:14" ht="38.25" x14ac:dyDescent="0.2">
      <c r="A18" s="83">
        <v>860517030</v>
      </c>
      <c r="B18" s="92" t="s">
        <v>107</v>
      </c>
      <c r="C18" s="84" t="s">
        <v>59</v>
      </c>
      <c r="D18" s="85" t="s">
        <v>54</v>
      </c>
      <c r="E18" s="85" t="s">
        <v>54</v>
      </c>
      <c r="F18" s="85" t="s">
        <v>141</v>
      </c>
      <c r="G18" s="85" t="s">
        <v>108</v>
      </c>
      <c r="H18" s="86" t="s">
        <v>80</v>
      </c>
      <c r="I18" s="81"/>
      <c r="J18" s="77" t="s">
        <v>107</v>
      </c>
      <c r="L18" s="71" t="str">
        <f t="shared" si="0"/>
        <v>0686</v>
      </c>
      <c r="M18" s="15" t="s">
        <v>81</v>
      </c>
      <c r="N18" s="3" t="s">
        <v>109</v>
      </c>
    </row>
    <row r="19" spans="1:14" ht="38.25" x14ac:dyDescent="0.2">
      <c r="A19" s="83">
        <v>800238090</v>
      </c>
      <c r="B19" s="92" t="s">
        <v>110</v>
      </c>
      <c r="C19" s="84" t="s">
        <v>59</v>
      </c>
      <c r="D19" s="85" t="s">
        <v>54</v>
      </c>
      <c r="E19" s="85" t="s">
        <v>144</v>
      </c>
      <c r="F19" s="85" t="s">
        <v>142</v>
      </c>
      <c r="G19" s="85" t="s">
        <v>111</v>
      </c>
      <c r="H19" s="86" t="s">
        <v>112</v>
      </c>
      <c r="I19" s="81"/>
      <c r="J19" s="79" t="s">
        <v>110</v>
      </c>
      <c r="L19" s="71" t="str">
        <f t="shared" si="0"/>
        <v>0687</v>
      </c>
      <c r="M19" s="15" t="s">
        <v>105</v>
      </c>
      <c r="N19" s="3" t="s">
        <v>113</v>
      </c>
    </row>
    <row r="20" spans="1:14" ht="38.25" x14ac:dyDescent="0.2">
      <c r="A20" s="83">
        <v>800241635</v>
      </c>
      <c r="B20" s="92" t="s">
        <v>114</v>
      </c>
      <c r="C20" s="84" t="s">
        <v>59</v>
      </c>
      <c r="D20" s="85" t="s">
        <v>54</v>
      </c>
      <c r="E20" s="85" t="s">
        <v>143</v>
      </c>
      <c r="F20" s="85" t="s">
        <v>80</v>
      </c>
      <c r="G20" s="85" t="s">
        <v>80</v>
      </c>
      <c r="H20" s="86" t="s">
        <v>80</v>
      </c>
      <c r="I20" s="81"/>
      <c r="J20" s="77" t="s">
        <v>114</v>
      </c>
      <c r="L20" s="71" t="e">
        <f t="shared" si="0"/>
        <v>#N/A</v>
      </c>
      <c r="M20" s="15" t="s">
        <v>115</v>
      </c>
      <c r="N20" s="3" t="s">
        <v>116</v>
      </c>
    </row>
    <row r="21" spans="1:14" ht="39" thickBot="1" x14ac:dyDescent="0.25">
      <c r="A21" s="87">
        <v>900144956</v>
      </c>
      <c r="B21" s="93" t="s">
        <v>117</v>
      </c>
      <c r="C21" s="88" t="s">
        <v>59</v>
      </c>
      <c r="D21" s="89" t="s">
        <v>54</v>
      </c>
      <c r="E21" s="89" t="s">
        <v>54</v>
      </c>
      <c r="F21" s="89" t="s">
        <v>150</v>
      </c>
      <c r="G21" s="89" t="s">
        <v>142</v>
      </c>
      <c r="H21" s="90" t="s">
        <v>80</v>
      </c>
      <c r="I21" s="81"/>
      <c r="J21" s="82" t="s">
        <v>117</v>
      </c>
      <c r="L21" s="71" t="e">
        <f t="shared" si="0"/>
        <v>#N/A</v>
      </c>
      <c r="M21" s="15" t="s">
        <v>118</v>
      </c>
      <c r="N21" s="3" t="s">
        <v>119</v>
      </c>
    </row>
    <row r="22" spans="1:14" x14ac:dyDescent="0.2">
      <c r="L22" s="71" t="str">
        <f t="shared" si="0"/>
        <v>0690</v>
      </c>
      <c r="M22" s="15" t="s">
        <v>71</v>
      </c>
      <c r="N22" s="3" t="s">
        <v>120</v>
      </c>
    </row>
    <row r="23" spans="1:14" x14ac:dyDescent="0.2">
      <c r="L23" s="71" t="e">
        <f t="shared" si="0"/>
        <v>#N/A</v>
      </c>
      <c r="M23" s="15" t="s">
        <v>121</v>
      </c>
      <c r="N23" s="3" t="s">
        <v>122</v>
      </c>
    </row>
    <row r="24" spans="1:14" x14ac:dyDescent="0.2">
      <c r="L24" s="71" t="e">
        <f>VLOOKUP(M24,I:I,1,0)</f>
        <v>#N/A</v>
      </c>
      <c r="M24" s="15" t="s">
        <v>123</v>
      </c>
      <c r="N24" s="3" t="s">
        <v>124</v>
      </c>
    </row>
  </sheetData>
  <autoFilter ref="A4:I24">
    <filterColumn colId="0" showButton="0"/>
  </autoFilter>
  <mergeCells count="3">
    <mergeCell ref="A1:B1"/>
    <mergeCell ref="D3:H3"/>
    <mergeCell ref="A4:B4"/>
  </mergeCells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13" sqref="E13"/>
    </sheetView>
  </sheetViews>
  <sheetFormatPr baseColWidth="10" defaultColWidth="9.140625" defaultRowHeight="15" x14ac:dyDescent="0.25"/>
  <cols>
    <col min="1" max="1" width="42.28515625" bestFit="1" customWidth="1"/>
  </cols>
  <sheetData>
    <row r="1" spans="1:1" x14ac:dyDescent="0.25">
      <c r="A1" s="45" t="s">
        <v>52</v>
      </c>
    </row>
    <row r="2" spans="1:1" x14ac:dyDescent="0.25">
      <c r="A2" s="46" t="s">
        <v>64</v>
      </c>
    </row>
    <row r="3" spans="1:1" x14ac:dyDescent="0.25">
      <c r="A3" s="45" t="s">
        <v>100</v>
      </c>
    </row>
    <row r="4" spans="1:1" x14ac:dyDescent="0.25">
      <c r="A4" s="46" t="s">
        <v>107</v>
      </c>
    </row>
    <row r="5" spans="1:1" x14ac:dyDescent="0.25">
      <c r="A5" s="45" t="s">
        <v>110</v>
      </c>
    </row>
    <row r="6" spans="1:1" x14ac:dyDescent="0.25">
      <c r="A6" s="46" t="s">
        <v>114</v>
      </c>
    </row>
    <row r="7" spans="1:1" x14ac:dyDescent="0.25">
      <c r="A7" s="46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Condición Retención</vt:lpstr>
      <vt:lpstr>Leyenda Condición Retención</vt:lpstr>
      <vt:lpstr>Retenciones desde Clientes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2017-06-23T19:20:53Z</dcterms:modified>
</cp:coreProperties>
</file>