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.jarillo\Desktop\Promos Free HB\"/>
    </mc:Choice>
  </mc:AlternateContent>
  <xr:revisionPtr revIDLastSave="0" documentId="13_ncr:1_{49BD478D-BB14-4329-9357-23FF34733590}" xr6:coauthVersionLast="45" xr6:coauthVersionMax="45" xr10:uidLastSave="{00000000-0000-0000-0000-000000000000}"/>
  <workbookProtection workbookAlgorithmName="SHA-512" workbookHashValue="JAICWOSw4FP7fklYonGiAkICr2mpS/SBh6bgnWR3jszv6Ixx6RDe6LbrMBaN8UHHSZVGEV6AJ61Nw2y6YxO9jw==" workbookSaltValue="qSDlujwh/lcRvuHHc+GoUw==" workbookSpinCount="100000" lockStructure="1"/>
  <bookViews>
    <workbookView xWindow="-110" yWindow="-110" windowWidth="19420" windowHeight="10420" firstSheet="2" activeTab="2" xr2:uid="{B97923CD-2CA4-417C-B3FF-DB344DFFB032}"/>
  </bookViews>
  <sheets>
    <sheet name="Resumen Free HB (New)" sheetId="2" state="hidden" r:id="rId1"/>
    <sheet name="2021" sheetId="3" state="hidden" r:id="rId2"/>
    <sheet name="Monthly correction calculation" sheetId="5" r:id="rId3"/>
    <sheet name="Daily amounts in reservations" sheetId="6" r:id="rId4"/>
    <sheet name="Data" sheetId="4" state="hidden" r:id="rId5"/>
    <sheet name="Data2" sheetId="7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1" i="6" l="1"/>
  <c r="M20" i="6"/>
  <c r="M19" i="6"/>
  <c r="M18" i="6"/>
  <c r="M17" i="6"/>
  <c r="M16" i="6"/>
  <c r="M15" i="6"/>
  <c r="M30" i="6"/>
  <c r="M29" i="6"/>
  <c r="M28" i="6"/>
  <c r="M27" i="6"/>
  <c r="M26" i="6"/>
  <c r="M25" i="6"/>
  <c r="M24" i="6"/>
  <c r="M23" i="6"/>
  <c r="M22" i="6"/>
  <c r="J13" i="6"/>
  <c r="G13" i="6"/>
  <c r="D15" i="6"/>
  <c r="H18" i="6"/>
  <c r="H17" i="6"/>
  <c r="H16" i="6"/>
  <c r="H15" i="6"/>
  <c r="W15" i="6"/>
  <c r="X15" i="6" s="1"/>
  <c r="X14" i="6"/>
  <c r="X13" i="6"/>
  <c r="W29" i="6"/>
  <c r="X29" i="6" s="1"/>
  <c r="R29" i="6"/>
  <c r="S29" i="6" s="1"/>
  <c r="X28" i="6"/>
  <c r="S28" i="6"/>
  <c r="X27" i="6"/>
  <c r="S27" i="6"/>
  <c r="W22" i="6"/>
  <c r="X22" i="6" s="1"/>
  <c r="X21" i="6"/>
  <c r="R21" i="6"/>
  <c r="R22" i="6" s="1"/>
  <c r="S22" i="6" s="1"/>
  <c r="X20" i="6"/>
  <c r="S20" i="6"/>
  <c r="R20" i="6"/>
  <c r="R15" i="6"/>
  <c r="S15" i="6" s="1"/>
  <c r="S14" i="6"/>
  <c r="S13" i="6"/>
  <c r="AB20" i="5"/>
  <c r="W20" i="5"/>
  <c r="AC19" i="5"/>
  <c r="X19" i="5"/>
  <c r="R19" i="5"/>
  <c r="S19" i="5" s="1"/>
  <c r="AC18" i="5"/>
  <c r="X18" i="5"/>
  <c r="R18" i="5"/>
  <c r="R20" i="5" s="1"/>
  <c r="AB14" i="5"/>
  <c r="W14" i="5"/>
  <c r="S14" i="5"/>
  <c r="T12" i="5" s="1"/>
  <c r="AC13" i="5"/>
  <c r="X13" i="5"/>
  <c r="AC12" i="5"/>
  <c r="X12" i="5"/>
  <c r="X14" i="5" s="1"/>
  <c r="Y14" i="5" s="1"/>
  <c r="S21" i="6" l="1"/>
  <c r="AC14" i="5"/>
  <c r="X20" i="5"/>
  <c r="Y20" i="5" s="1"/>
  <c r="Y13" i="5"/>
  <c r="AD14" i="5"/>
  <c r="AD13" i="5"/>
  <c r="AD19" i="5"/>
  <c r="T14" i="5"/>
  <c r="Y12" i="5"/>
  <c r="S18" i="5"/>
  <c r="AD12" i="5"/>
  <c r="AC20" i="5"/>
  <c r="AD20" i="5" s="1"/>
  <c r="T13" i="5"/>
  <c r="Y19" i="5" l="1"/>
  <c r="Y18" i="5"/>
  <c r="S20" i="5"/>
  <c r="AD18" i="5"/>
  <c r="T20" i="5" l="1"/>
  <c r="T19" i="5"/>
  <c r="T18" i="5"/>
  <c r="G7" i="7" l="1"/>
  <c r="F7" i="7"/>
  <c r="G6" i="7"/>
  <c r="F6" i="7"/>
  <c r="G5" i="7"/>
  <c r="F5" i="7"/>
  <c r="G4" i="7"/>
  <c r="F4" i="7"/>
  <c r="G3" i="7"/>
  <c r="F3" i="7"/>
  <c r="G2" i="7" l="1"/>
  <c r="F2" i="7"/>
  <c r="I18" i="6" l="1"/>
  <c r="I17" i="6"/>
  <c r="I16" i="6"/>
  <c r="I15" i="6"/>
  <c r="L16" i="6" l="1"/>
  <c r="L28" i="6"/>
  <c r="L24" i="6"/>
  <c r="L20" i="6"/>
  <c r="L26" i="6"/>
  <c r="L18" i="6"/>
  <c r="L29" i="6"/>
  <c r="L25" i="6"/>
  <c r="L15" i="6"/>
  <c r="L27" i="6"/>
  <c r="L23" i="6"/>
  <c r="L19" i="6"/>
  <c r="L30" i="6"/>
  <c r="L22" i="6"/>
  <c r="L17" i="6"/>
  <c r="L21" i="6"/>
  <c r="H6" i="3"/>
  <c r="G6" i="3"/>
  <c r="H5" i="3"/>
  <c r="H4" i="3"/>
  <c r="J11" i="5" l="1"/>
  <c r="H11" i="5"/>
  <c r="H15" i="5"/>
  <c r="H14" i="5"/>
  <c r="H13" i="5"/>
  <c r="D15" i="5"/>
  <c r="D18" i="5" s="1"/>
  <c r="D14" i="5"/>
  <c r="D13" i="5"/>
  <c r="K15" i="5" l="1"/>
  <c r="J15" i="5" s="1"/>
  <c r="K14" i="5"/>
  <c r="J14" i="5" s="1"/>
  <c r="P12" i="3"/>
  <c r="Q11" i="3"/>
  <c r="Q10" i="3"/>
  <c r="L10" i="3"/>
  <c r="L11" i="3"/>
  <c r="K12" i="3"/>
  <c r="F11" i="3"/>
  <c r="F10" i="3"/>
  <c r="G10" i="3" s="1"/>
  <c r="Q5" i="3"/>
  <c r="Q4" i="3"/>
  <c r="Q6" i="3" s="1"/>
  <c r="P6" i="3"/>
  <c r="L5" i="3"/>
  <c r="L4" i="3"/>
  <c r="T74" i="2"/>
  <c r="T71" i="2"/>
  <c r="G72" i="2"/>
  <c r="H72" i="2" s="1"/>
  <c r="T69" i="2"/>
  <c r="H69" i="2"/>
  <c r="G69" i="2"/>
  <c r="T67" i="2"/>
  <c r="G67" i="2"/>
  <c r="H67" i="2" s="1"/>
  <c r="T66" i="2"/>
  <c r="G66" i="2"/>
  <c r="H66" i="2" s="1"/>
  <c r="T64" i="2"/>
  <c r="H64" i="2"/>
  <c r="G64" i="2"/>
  <c r="T62" i="2"/>
  <c r="H62" i="2"/>
  <c r="T61" i="2"/>
  <c r="H61" i="2"/>
  <c r="T59" i="2"/>
  <c r="H59" i="2"/>
  <c r="T57" i="2"/>
  <c r="H57" i="2"/>
  <c r="T56" i="2"/>
  <c r="H56" i="2"/>
  <c r="T44" i="2"/>
  <c r="G45" i="2"/>
  <c r="H45" i="2" s="1"/>
  <c r="T42" i="2"/>
  <c r="H42" i="2"/>
  <c r="G42" i="2"/>
  <c r="T40" i="2"/>
  <c r="G40" i="2"/>
  <c r="H40" i="2" s="1"/>
  <c r="T39" i="2"/>
  <c r="G39" i="2"/>
  <c r="H39" i="2" s="1"/>
  <c r="T37" i="2"/>
  <c r="H37" i="2"/>
  <c r="G37" i="2"/>
  <c r="T35" i="2"/>
  <c r="H35" i="2"/>
  <c r="T34" i="2"/>
  <c r="H34" i="2"/>
  <c r="T32" i="2"/>
  <c r="H32" i="2"/>
  <c r="T30" i="2"/>
  <c r="H30" i="2"/>
  <c r="T29" i="2"/>
  <c r="H29" i="2"/>
  <c r="B26" i="2"/>
  <c r="B25" i="2"/>
  <c r="B24" i="2"/>
  <c r="G15" i="2" s="1"/>
  <c r="H15" i="2" s="1"/>
  <c r="H22" i="2"/>
  <c r="T20" i="2"/>
  <c r="T19" i="2"/>
  <c r="S20" i="2"/>
  <c r="G20" i="2"/>
  <c r="H20" i="2" s="1"/>
  <c r="S17" i="2"/>
  <c r="H17" i="2"/>
  <c r="T15" i="2"/>
  <c r="S15" i="2"/>
  <c r="T14" i="2"/>
  <c r="S14" i="2"/>
  <c r="G14" i="2"/>
  <c r="H14" i="2" s="1"/>
  <c r="T12" i="2"/>
  <c r="H12" i="2"/>
  <c r="G9" i="2"/>
  <c r="H9" i="2" s="1"/>
  <c r="T7" i="2"/>
  <c r="T17" i="2" s="1"/>
  <c r="H7" i="2"/>
  <c r="G5" i="2"/>
  <c r="H5" i="2" s="1"/>
  <c r="I15" i="5" l="1"/>
  <c r="K13" i="5"/>
  <c r="I14" i="5"/>
  <c r="S45" i="2"/>
  <c r="T45" i="2" s="1"/>
  <c r="H71" i="2"/>
  <c r="S72" i="2"/>
  <c r="T72" i="2" s="1"/>
  <c r="H44" i="2"/>
  <c r="H19" i="2"/>
  <c r="F12" i="3"/>
  <c r="Q12" i="3"/>
  <c r="R12" i="3" s="1"/>
  <c r="L12" i="3"/>
  <c r="M11" i="3" s="1"/>
  <c r="G11" i="3"/>
  <c r="R4" i="3"/>
  <c r="R5" i="3"/>
  <c r="K6" i="3"/>
  <c r="L6" i="3"/>
  <c r="M6" i="3" s="1"/>
  <c r="R6" i="3"/>
  <c r="G4" i="2"/>
  <c r="H4" i="2" s="1"/>
  <c r="G10" i="2"/>
  <c r="H10" i="2" s="1"/>
  <c r="R11" i="3" l="1"/>
  <c r="I13" i="5"/>
  <c r="J13" i="5"/>
  <c r="K16" i="5"/>
  <c r="R10" i="3"/>
  <c r="M10" i="3"/>
  <c r="M12" i="3"/>
  <c r="G12" i="3"/>
  <c r="H11" i="3" s="1"/>
  <c r="M4" i="3"/>
  <c r="M5" i="3"/>
  <c r="H10" i="3" l="1"/>
  <c r="H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EVA MARIA PADILLA SORIA</author>
  </authors>
  <commentList>
    <comment ref="Z2" authorId="0" shapeId="0" xr:uid="{A65957EC-2E45-460A-AFF7-E226A8F114F0}">
      <text>
        <r>
          <rPr>
            <b/>
            <sz val="9"/>
            <color indexed="81"/>
            <rFont val="Tahoma"/>
            <family val="2"/>
          </rPr>
          <t>IVA BB</t>
        </r>
      </text>
    </comment>
    <comment ref="AA2" authorId="0" shapeId="0" xr:uid="{569714E1-5B9C-4CA9-A178-33897730C79B}">
      <text>
        <r>
          <rPr>
            <b/>
            <sz val="9"/>
            <color indexed="81"/>
            <rFont val="Tahoma"/>
            <family val="2"/>
          </rPr>
          <t>IVA FOOD: HB &amp; FB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2" authorId="0" shapeId="0" xr:uid="{7F4C2A45-35E6-4F46-8B52-0975819860D1}">
      <text>
        <r>
          <rPr>
            <b/>
            <sz val="9"/>
            <color indexed="81"/>
            <rFont val="Tahoma"/>
            <family val="2"/>
          </rPr>
          <t>IVA ESPAÑA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<sst xmlns="http://schemas.openxmlformats.org/spreadsheetml/2006/main" count="1241" uniqueCount="185">
  <si>
    <t>Anantara Villa Padierna</t>
  </si>
  <si>
    <t>HB</t>
  </si>
  <si>
    <t>BKFS</t>
  </si>
  <si>
    <t>DINF</t>
  </si>
  <si>
    <t>Adult</t>
  </si>
  <si>
    <t>Tivoli Carvoerio</t>
  </si>
  <si>
    <t>Tivoli Lagos</t>
  </si>
  <si>
    <t>Anantara Vilamoura</t>
  </si>
  <si>
    <t>Tivoli Marina VilaMoura</t>
  </si>
  <si>
    <t>PRO_HB_FRE</t>
  </si>
  <si>
    <t>NHR_PRO_HB</t>
  </si>
  <si>
    <t>MIN_PBF_HB</t>
  </si>
  <si>
    <t>WS_PRBF_HB</t>
  </si>
  <si>
    <t>PRBF_C20HB</t>
  </si>
  <si>
    <t>Promotion Free HB</t>
  </si>
  <si>
    <t>NHR Promotion Free HB</t>
  </si>
  <si>
    <t>Discovery Minor Promotion Free HB</t>
  </si>
  <si>
    <t>WS Promotion Free Breakfast HB</t>
  </si>
  <si>
    <t>Promotion Free Breakfast COM 20 HB</t>
  </si>
  <si>
    <t>Promo Free HB Rates</t>
  </si>
  <si>
    <t>Hotel</t>
  </si>
  <si>
    <t>ESMA.VILPA</t>
  </si>
  <si>
    <t>PT08.VILAM</t>
  </si>
  <si>
    <t>PT08.CARVO</t>
  </si>
  <si>
    <t>PT08.LAGOS</t>
  </si>
  <si>
    <t>PT08.PORTI</t>
  </si>
  <si>
    <t>PT08.MAVIL</t>
  </si>
  <si>
    <t>TOTAL</t>
  </si>
  <si>
    <t>EUR</t>
  </si>
  <si>
    <t>%</t>
  </si>
  <si>
    <t>Tivoli Marina Portimao</t>
  </si>
  <si>
    <t>ANANTARA VILLA PADIERNA</t>
  </si>
  <si>
    <t>TIVOLI PORTIMAO</t>
  </si>
  <si>
    <t>TASAS</t>
  </si>
  <si>
    <t>XHOTEL_ID</t>
  </si>
  <si>
    <t>XDRA_ID</t>
  </si>
  <si>
    <t>XCURRENCY</t>
  </si>
  <si>
    <t>XTIP_PAX_ID</t>
  </si>
  <si>
    <t>XREGIMEN_ID</t>
  </si>
  <si>
    <t>XTIP_COM_ID</t>
  </si>
  <si>
    <t>Child</t>
  </si>
  <si>
    <t>MP001</t>
  </si>
  <si>
    <t>0</t>
  </si>
  <si>
    <t>RO</t>
  </si>
  <si>
    <t>BAR + REWARDS</t>
  </si>
  <si>
    <t>PT08,PORTI</t>
  </si>
  <si>
    <t>N/A</t>
  </si>
  <si>
    <t>1</t>
  </si>
  <si>
    <t>BB</t>
  </si>
  <si>
    <t>DINB</t>
  </si>
  <si>
    <t>no incluidas</t>
  </si>
  <si>
    <t>MP002</t>
  </si>
  <si>
    <t>FIN DE AÑO</t>
  </si>
  <si>
    <t>MP003</t>
  </si>
  <si>
    <t>SD_7-14D / AP15DMLOS + REWARDS</t>
  </si>
  <si>
    <t>SD_7-14D / AP15DMLOS (-10%) + REWARDS</t>
  </si>
  <si>
    <t>FREE HALF BOARD</t>
  </si>
  <si>
    <t>PRECIOS EN AMARILLOS CON CAMBIOS</t>
  </si>
  <si>
    <t>** Precios sin IVA incluidos</t>
  </si>
  <si>
    <t>** Precios CON IVA incluidos</t>
  </si>
  <si>
    <t xml:space="preserve">NINOS 50% DESCUENTO SOBRE PRECIO ADULTO </t>
  </si>
  <si>
    <t>IVA PORTUGAL DESAYUNO 6%</t>
  </si>
  <si>
    <t>IVA PORTUGAL HB 13%</t>
  </si>
  <si>
    <t>TIVOLI MARINA VILAMOURA</t>
  </si>
  <si>
    <t>TIVOLI LAGOS</t>
  </si>
  <si>
    <t xml:space="preserve"> IVA PR desayno 6%</t>
  </si>
  <si>
    <t>IVA PT = 6% desayuno / 13% para HB</t>
  </si>
  <si>
    <t>IVA PT HB 13%</t>
  </si>
  <si>
    <t>Niños un 50% sobre valor de adulto</t>
  </si>
  <si>
    <t>Nino 50% de descuanto sobre precio adulto</t>
  </si>
  <si>
    <t>ANANTARA VILAMOURA</t>
  </si>
  <si>
    <t>TIVOLI CARVOEIRO</t>
  </si>
  <si>
    <t>-</t>
  </si>
  <si>
    <t>SD_7-14D / AP15DMLOS (-10% ) + REWARDS</t>
  </si>
  <si>
    <t>Niños 50% descuento sobre adulto</t>
  </si>
  <si>
    <t>THE RESIDENCE</t>
  </si>
  <si>
    <t>PT08,VICAL</t>
  </si>
  <si>
    <t>MP004</t>
  </si>
  <si>
    <t>FREE HALF BOARD (NO APLICA)</t>
  </si>
  <si>
    <t>** Precios sin IVA incluidos ( 6% )</t>
  </si>
  <si>
    <t xml:space="preserve">NINOS CON 50% DESCUENTO SOBRE EL ADULTO </t>
  </si>
  <si>
    <t>Public</t>
  </si>
  <si>
    <t>Rewards</t>
  </si>
  <si>
    <t>Discovery</t>
  </si>
  <si>
    <t>WS</t>
  </si>
  <si>
    <t>CENTER CODE</t>
  </si>
  <si>
    <t>HOTEL COMMERCIAL NAME</t>
  </si>
  <si>
    <t>BUSINESS UNIT</t>
  </si>
  <si>
    <t>FI NAME</t>
  </si>
  <si>
    <t>CUSTOMER SAP(CENTER)</t>
  </si>
  <si>
    <t>TMS CENTER CODE (II)</t>
  </si>
  <si>
    <t>Anantara Villa Padierna Palace Benahavís Marbella Resort</t>
  </si>
  <si>
    <t>BU Southern Europe</t>
  </si>
  <si>
    <t xml:space="preserve">ES10 ANANTARA VILLA PADIERNA </t>
  </si>
  <si>
    <t>Tivoli Marina Portimão Algarve Resort</t>
  </si>
  <si>
    <t>PT04 TIVOLI MARINA PORTIMÃO</t>
  </si>
  <si>
    <t>Tivoli Lagos Algarve Resort</t>
  </si>
  <si>
    <t>PT04 TIVOLI LAGOS</t>
  </si>
  <si>
    <t>Anantara Vilamoura Algarve Resort</t>
  </si>
  <si>
    <t>PT05 ANANTARA VILAMOURA</t>
  </si>
  <si>
    <t>Tivoli Marina Vilamoura Algarve Resort</t>
  </si>
  <si>
    <t>PT05 TIVOLI MARINA VILAMOURA</t>
  </si>
  <si>
    <t>Tivoli Carvoeiro Algarve Resort</t>
  </si>
  <si>
    <t>PT07 TIV CARVOEIRO ALGARVE RES</t>
  </si>
  <si>
    <t>Month</t>
  </si>
  <si>
    <t>Total Meal Plan Revenue</t>
  </si>
  <si>
    <t>In House - Total Guests</t>
  </si>
  <si>
    <t>HB-Split BKFS</t>
  </si>
  <si>
    <t>HB-Split DINF</t>
  </si>
  <si>
    <t>PAX</t>
  </si>
  <si>
    <t>Date of Service</t>
  </si>
  <si>
    <t>April 21</t>
  </si>
  <si>
    <t>May 21</t>
  </si>
  <si>
    <t>June 21</t>
  </si>
  <si>
    <t>July 21</t>
  </si>
  <si>
    <t>August 21</t>
  </si>
  <si>
    <t>September 21</t>
  </si>
  <si>
    <t>October 21</t>
  </si>
  <si>
    <t>Internal Main Client</t>
  </si>
  <si>
    <t>Concept</t>
  </si>
  <si>
    <t>Price</t>
  </si>
  <si>
    <t>Quantity</t>
  </si>
  <si>
    <t>Service Date</t>
  </si>
  <si>
    <t>Data for correction</t>
  </si>
  <si>
    <t>Please select</t>
  </si>
  <si>
    <t>Half Board Total Split</t>
  </si>
  <si>
    <t>Total Correction Amount</t>
  </si>
  <si>
    <t>HALF BOARD</t>
  </si>
  <si>
    <t xml:space="preserve">Travel window 14/04/2021-17/10/2021 </t>
  </si>
  <si>
    <t>Bear in mind all grey fields will be fulfilled automatically - Do not insert any value!</t>
  </si>
  <si>
    <t xml:space="preserve">  </t>
  </si>
  <si>
    <t>Data to fill-out in TMS Day Guest Billing Reservation</t>
  </si>
  <si>
    <t>TOTAL AMOUNT TMS INVOICE</t>
  </si>
  <si>
    <t>ROOM - Quarto / Room</t>
  </si>
  <si>
    <t>DINF - Jantar Comida/Dinner Food</t>
  </si>
  <si>
    <t>BKFS - Pequeno-Almoço / Breakfast</t>
  </si>
  <si>
    <t>Amount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</si>
  <si>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</si>
  <si>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</si>
  <si>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</si>
  <si>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</si>
  <si>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</si>
  <si>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</si>
  <si>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</si>
  <si>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</si>
  <si>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</si>
  <si>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</si>
  <si>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</si>
  <si>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</si>
  <si>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</si>
  <si>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</si>
  <si>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</si>
  <si>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</si>
  <si>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Data to fill-out in TMS Reservation</t>
  </si>
  <si>
    <t>Fixed charges</t>
  </si>
  <si>
    <t>Pax</t>
  </si>
  <si>
    <t>DINF AD</t>
  </si>
  <si>
    <t>DINF 
AD</t>
  </si>
  <si>
    <t>BKFS
AD</t>
  </si>
  <si>
    <t>DINF 
CH</t>
  </si>
  <si>
    <t>BKFS
CH</t>
  </si>
  <si>
    <t>VAT</t>
  </si>
  <si>
    <t>** Precios CON IVA incluido
IVA PORTUGAL DESAYUNO 6%
IVA PORTUGAL HB 13%</t>
  </si>
  <si>
    <t>Total AD</t>
  </si>
  <si>
    <t>Total  CH</t>
  </si>
  <si>
    <t>BKFS AD</t>
  </si>
  <si>
    <t>DINF CH</t>
  </si>
  <si>
    <t>WITHOUT VAT INCLUDED</t>
  </si>
  <si>
    <t>VERSION: JUNE 2021</t>
  </si>
  <si>
    <t>WITHOUT TAXES</t>
  </si>
  <si>
    <t>Prices and commissions tab
Manual price per day</t>
  </si>
  <si>
    <t>BKFS CH</t>
  </si>
  <si>
    <t>VAT INCLUDED</t>
  </si>
  <si>
    <t>WITHOUT VAT - EXCLUDED</t>
  </si>
  <si>
    <t>Tivoli Marina Vilamoura</t>
  </si>
  <si>
    <t>F&amp;B SPLIT ADULTS WITHOUT VAT</t>
  </si>
  <si>
    <t>Resorts Summer Promo - Free Half Board + Voucher credit</t>
  </si>
  <si>
    <t>Information of F&amp;B prices and Rates</t>
  </si>
  <si>
    <t>PRICES WITHOUT VAT</t>
  </si>
  <si>
    <t>PRICES VAT INCLUDED</t>
  </si>
  <si>
    <t>ADULT</t>
  </si>
  <si>
    <t>CHILD</t>
  </si>
  <si>
    <t>VAT %</t>
  </si>
  <si>
    <r>
      <rPr>
        <sz val="9.5"/>
        <color rgb="FF44546A"/>
        <rFont val="Arial"/>
        <family val="2"/>
      </rPr>
      <t>Always find the latest version of this document and all the related ones in the Business Processes section of the NH Digital Knowledge Workplace</t>
    </r>
    <r>
      <rPr>
        <sz val="9.5"/>
        <color theme="1"/>
        <rFont val="Arial"/>
        <family val="2"/>
      </rPr>
      <t xml:space="preserve"> </t>
    </r>
    <r>
      <rPr>
        <b/>
        <u/>
        <sz val="9.5"/>
        <color rgb="FF0070C0"/>
        <rFont val="Arial"/>
        <family val="2"/>
      </rPr>
      <t>www.nhorganization.com</t>
    </r>
  </si>
  <si>
    <r>
      <rPr>
        <sz val="10"/>
        <color rgb="FF44546A"/>
        <rFont val="Arial"/>
        <family val="2"/>
      </rPr>
      <t>Always find the latest version of this document and all the related ones in the Business Processes section of the NH Digital Knowledge Workplace</t>
    </r>
    <r>
      <rPr>
        <sz val="10"/>
        <color theme="1"/>
        <rFont val="Arial"/>
        <family val="2"/>
      </rPr>
      <t xml:space="preserve"> </t>
    </r>
    <r>
      <rPr>
        <b/>
        <u/>
        <sz val="10"/>
        <color rgb="FF0070C0"/>
        <rFont val="Arial"/>
        <family val="2"/>
      </rPr>
      <t>www.nhorganization.com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</si>
</sst>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  <scheme val="minor"/>
    </font>
    <font>
      <sz val="10"/>
      <color rgb="FF44546A"/>
      <name val="Arial"/>
      <family val="2"/>
    </font>
    <font>
      <b/>
      <sz val="10"/>
      <color rgb="FF44546A"/>
      <name val="Arial"/>
      <family val="2"/>
    </font>
    <font>
      <sz val="8"/>
      <color rgb="FF44546A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1"/>
      <color rgb="FF0070C0"/>
      <name val="Calibri"/>
      <family val="2"/>
      <scheme val="minor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sz val="10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Arial 10"/>
    </font>
    <font>
      <b/>
      <sz val="10"/>
      <color rgb="FFFF0000"/>
      <name val="Arial"/>
      <family val="2"/>
    </font>
    <font>
      <b/>
      <sz val="7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b/>
      <u/>
      <sz val="10"/>
      <color rgb="FF0070C0"/>
      <name val="Arial"/>
      <family val="2"/>
    </font>
    <font>
      <sz val="8"/>
      <name val="Calibri"/>
      <family val="2"/>
      <scheme val="minor"/>
    </font>
    <font>
      <sz val="10"/>
      <color theme="4"/>
      <name val="Arial"/>
      <family val="2"/>
    </font>
    <font>
      <sz val="9.5"/>
      <color theme="1"/>
      <name val="Arial"/>
      <family val="2"/>
    </font>
    <font>
      <sz val="9.5"/>
      <color rgb="FF44546A"/>
      <name val="Arial"/>
      <family val="2"/>
    </font>
    <font>
      <b/>
      <u/>
      <sz val="9.5"/>
      <color rgb="FF0070C0"/>
      <name val="Arial"/>
      <family val="2"/>
    </font>
    <font>
      <sz val="9.5"/>
      <color theme="1"/>
      <name val="Calibri"/>
      <family val="2"/>
      <scheme val="minor"/>
    </font>
    <font>
      <b/>
      <sz val="11"/>
      <color rgb="FF44546A"/>
      <name val="Arial"/>
      <family val="2"/>
    </font>
    <font>
      <sz val="9"/>
      <color rgb="FF44546A"/>
      <name val="Arial"/>
      <family val="2"/>
    </font>
    <font>
      <b/>
      <sz val="8"/>
      <color rgb="FF44546A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FFE389"/>
        <bgColor indexed="64"/>
      </patternFill>
    </fill>
    <fill>
      <patternFill patternType="solid">
        <fgColor rgb="FFFFDB69"/>
        <bgColor indexed="64"/>
      </patternFill>
    </fill>
  </fills>
  <borders count="10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rgb="FF44546A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rgb="FF44546A"/>
      </left>
      <right style="hair">
        <color auto="1"/>
      </right>
      <top style="hair">
        <color auto="1"/>
      </top>
      <bottom style="medium">
        <color rgb="FF44546A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rgb="FF44546A"/>
      </bottom>
      <diagonal/>
    </border>
    <border>
      <left style="medium">
        <color rgb="FF44546A"/>
      </left>
      <right/>
      <top style="medium">
        <color rgb="FF44546A"/>
      </top>
      <bottom style="medium">
        <color rgb="FF44546A"/>
      </bottom>
      <diagonal/>
    </border>
    <border>
      <left/>
      <right/>
      <top style="medium">
        <color rgb="FF44546A"/>
      </top>
      <bottom style="medium">
        <color rgb="FF44546A"/>
      </bottom>
      <diagonal/>
    </border>
    <border>
      <left/>
      <right style="medium">
        <color rgb="FF44546A"/>
      </right>
      <top style="medium">
        <color rgb="FF44546A"/>
      </top>
      <bottom style="medium">
        <color rgb="FF44546A"/>
      </bottom>
      <diagonal/>
    </border>
    <border>
      <left/>
      <right/>
      <top/>
      <bottom style="medium">
        <color rgb="FF44546A"/>
      </bottom>
      <diagonal/>
    </border>
    <border>
      <left style="medium">
        <color rgb="FF44546A"/>
      </left>
      <right style="hair">
        <color rgb="FF44546A"/>
      </right>
      <top style="medium">
        <color rgb="FF44546A"/>
      </top>
      <bottom style="medium">
        <color rgb="FF44546A"/>
      </bottom>
      <diagonal/>
    </border>
    <border>
      <left style="hair">
        <color rgb="FF44546A"/>
      </left>
      <right style="hair">
        <color rgb="FF44546A"/>
      </right>
      <top style="medium">
        <color rgb="FF44546A"/>
      </top>
      <bottom style="medium">
        <color rgb="FF44546A"/>
      </bottom>
      <diagonal/>
    </border>
    <border>
      <left style="hair">
        <color rgb="FF44546A"/>
      </left>
      <right style="medium">
        <color rgb="FF44546A"/>
      </right>
      <top style="medium">
        <color rgb="FF44546A"/>
      </top>
      <bottom style="medium">
        <color rgb="FF44546A"/>
      </bottom>
      <diagonal/>
    </border>
    <border>
      <left style="medium">
        <color rgb="FF44546A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rgb="FF44546A"/>
      </right>
      <top/>
      <bottom style="hair">
        <color auto="1"/>
      </bottom>
      <diagonal/>
    </border>
    <border>
      <left/>
      <right style="medium">
        <color rgb="FF44546A"/>
      </right>
      <top style="hair">
        <color auto="1"/>
      </top>
      <bottom style="hair">
        <color auto="1"/>
      </bottom>
      <diagonal/>
    </border>
    <border>
      <left style="hair">
        <color rgb="FF44546A"/>
      </left>
      <right style="hair">
        <color auto="1"/>
      </right>
      <top style="medium">
        <color rgb="FF44546A"/>
      </top>
      <bottom style="medium">
        <color rgb="FF44546A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medium">
        <color rgb="FF44546A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44546A"/>
      </left>
      <right/>
      <top style="medium">
        <color rgb="FF44546A"/>
      </top>
      <bottom style="medium">
        <color rgb="FF44546A"/>
      </bottom>
      <diagonal/>
    </border>
    <border>
      <left/>
      <right style="medium">
        <color rgb="FF44546A"/>
      </right>
      <top/>
      <bottom style="hair">
        <color auto="1"/>
      </bottom>
      <diagonal/>
    </border>
    <border>
      <left style="medium">
        <color rgb="FF44546A"/>
      </left>
      <right style="medium">
        <color rgb="FF44546A"/>
      </right>
      <top style="hair">
        <color auto="1"/>
      </top>
      <bottom style="medium">
        <color rgb="FF44546A"/>
      </bottom>
      <diagonal/>
    </border>
    <border>
      <left/>
      <right style="medium">
        <color rgb="FF44546A"/>
      </right>
      <top style="hair">
        <color auto="1"/>
      </top>
      <bottom style="medium">
        <color rgb="FF44546A"/>
      </bottom>
      <diagonal/>
    </border>
    <border>
      <left style="medium">
        <color rgb="FF44546A"/>
      </left>
      <right style="medium">
        <color rgb="FF44546A"/>
      </right>
      <top style="hair">
        <color auto="1"/>
      </top>
      <bottom style="hair">
        <color auto="1"/>
      </bottom>
      <diagonal/>
    </border>
    <border>
      <left style="medium">
        <color rgb="FF44546A"/>
      </left>
      <right style="medium">
        <color rgb="FF44546A"/>
      </right>
      <top/>
      <bottom style="medium">
        <color rgb="FF44546A"/>
      </bottom>
      <diagonal/>
    </border>
    <border>
      <left style="medium">
        <color rgb="FF44546A"/>
      </left>
      <right style="medium">
        <color rgb="FF44546A"/>
      </right>
      <top/>
      <bottom style="hair">
        <color auto="1"/>
      </bottom>
      <diagonal/>
    </border>
    <border>
      <left style="medium">
        <color rgb="FF44546A"/>
      </left>
      <right style="medium">
        <color rgb="FF44546A"/>
      </right>
      <top style="medium">
        <color rgb="FF44546A"/>
      </top>
      <bottom style="medium">
        <color rgb="FF44546A"/>
      </bottom>
      <diagonal/>
    </border>
    <border>
      <left style="hair">
        <color rgb="FF44546A"/>
      </left>
      <right style="hair">
        <color rgb="FF44546A"/>
      </right>
      <top style="medium">
        <color rgb="FF44546A"/>
      </top>
      <bottom style="hair">
        <color rgb="FF44546A"/>
      </bottom>
      <diagonal/>
    </border>
    <border>
      <left style="hair">
        <color rgb="FF44546A"/>
      </left>
      <right style="medium">
        <color rgb="FF44546A"/>
      </right>
      <top style="medium">
        <color rgb="FF44546A"/>
      </top>
      <bottom style="hair">
        <color rgb="FF44546A"/>
      </bottom>
      <diagonal/>
    </border>
    <border>
      <left style="hair">
        <color rgb="FF44546A"/>
      </left>
      <right style="hair">
        <color rgb="FF44546A"/>
      </right>
      <top style="hair">
        <color rgb="FF44546A"/>
      </top>
      <bottom style="hair">
        <color rgb="FF44546A"/>
      </bottom>
      <diagonal/>
    </border>
    <border>
      <left style="hair">
        <color rgb="FF44546A"/>
      </left>
      <right style="medium">
        <color rgb="FF44546A"/>
      </right>
      <top style="hair">
        <color rgb="FF44546A"/>
      </top>
      <bottom style="hair">
        <color rgb="FF44546A"/>
      </bottom>
      <diagonal/>
    </border>
    <border>
      <left style="hair">
        <color rgb="FF44546A"/>
      </left>
      <right style="hair">
        <color rgb="FF44546A"/>
      </right>
      <top style="hair">
        <color rgb="FF44546A"/>
      </top>
      <bottom style="medium">
        <color rgb="FF44546A"/>
      </bottom>
      <diagonal/>
    </border>
    <border>
      <left style="hair">
        <color rgb="FF44546A"/>
      </left>
      <right style="medium">
        <color rgb="FF44546A"/>
      </right>
      <top style="hair">
        <color rgb="FF44546A"/>
      </top>
      <bottom style="medium">
        <color rgb="FF44546A"/>
      </bottom>
      <diagonal/>
    </border>
    <border>
      <left/>
      <right style="hair">
        <color rgb="FF44546A"/>
      </right>
      <top style="medium">
        <color rgb="FF44546A"/>
      </top>
      <bottom style="hair">
        <color rgb="FF44546A"/>
      </bottom>
      <diagonal/>
    </border>
    <border>
      <left/>
      <right style="hair">
        <color rgb="FF44546A"/>
      </right>
      <top style="hair">
        <color rgb="FF44546A"/>
      </top>
      <bottom style="hair">
        <color rgb="FF44546A"/>
      </bottom>
      <diagonal/>
    </border>
    <border>
      <left/>
      <right style="hair">
        <color rgb="FF44546A"/>
      </right>
      <top style="hair">
        <color rgb="FF44546A"/>
      </top>
      <bottom style="medium">
        <color rgb="FF44546A"/>
      </bottom>
      <diagonal/>
    </border>
    <border>
      <left style="medium">
        <color rgb="FF44546A"/>
      </left>
      <right style="medium">
        <color rgb="FF44546A"/>
      </right>
      <top style="medium">
        <color rgb="FF44546A"/>
      </top>
      <bottom style="hair">
        <color rgb="FF44546A"/>
      </bottom>
      <diagonal/>
    </border>
    <border>
      <left style="medium">
        <color rgb="FF44546A"/>
      </left>
      <right style="medium">
        <color rgb="FF44546A"/>
      </right>
      <top style="hair">
        <color rgb="FF44546A"/>
      </top>
      <bottom style="hair">
        <color rgb="FF44546A"/>
      </bottom>
      <diagonal/>
    </border>
    <border>
      <left style="medium">
        <color rgb="FF44546A"/>
      </left>
      <right style="medium">
        <color rgb="FF44546A"/>
      </right>
      <top style="hair">
        <color rgb="FF44546A"/>
      </top>
      <bottom style="medium">
        <color rgb="FF44546A"/>
      </bottom>
      <diagonal/>
    </border>
    <border>
      <left style="hair">
        <color rgb="FF44546A"/>
      </left>
      <right style="hair">
        <color rgb="FF44546A"/>
      </right>
      <top style="medium">
        <color rgb="FF44546A"/>
      </top>
      <bottom/>
      <diagonal/>
    </border>
    <border>
      <left style="hair">
        <color rgb="FF44546A"/>
      </left>
      <right style="medium">
        <color rgb="FF44546A"/>
      </right>
      <top style="medium">
        <color rgb="FF44546A"/>
      </top>
      <bottom/>
      <diagonal/>
    </border>
    <border>
      <left style="hair">
        <color rgb="FF44546A"/>
      </left>
      <right style="hair">
        <color rgb="FF44546A"/>
      </right>
      <top/>
      <bottom style="hair">
        <color rgb="FF44546A"/>
      </bottom>
      <diagonal/>
    </border>
    <border>
      <left style="hair">
        <color rgb="FF44546A"/>
      </left>
      <right style="medium">
        <color rgb="FF44546A"/>
      </right>
      <top/>
      <bottom style="hair">
        <color rgb="FF44546A"/>
      </bottom>
      <diagonal/>
    </border>
    <border>
      <left/>
      <right style="hair">
        <color rgb="FF44546A"/>
      </right>
      <top style="medium">
        <color rgb="FF44546A"/>
      </top>
      <bottom/>
      <diagonal/>
    </border>
    <border>
      <left/>
      <right style="hair">
        <color rgb="FF44546A"/>
      </right>
      <top style="medium">
        <color rgb="FF44546A"/>
      </top>
      <bottom style="medium">
        <color rgb="FF44546A"/>
      </bottom>
      <diagonal/>
    </border>
    <border>
      <left/>
      <right style="hair">
        <color rgb="FF44546A"/>
      </right>
      <top/>
      <bottom style="hair">
        <color rgb="FF44546A"/>
      </bottom>
      <diagonal/>
    </border>
    <border>
      <left style="medium">
        <color rgb="FF44546A"/>
      </left>
      <right style="medium">
        <color rgb="FF44546A"/>
      </right>
      <top style="medium">
        <color rgb="FF44546A"/>
      </top>
      <bottom/>
      <diagonal/>
    </border>
    <border>
      <left style="medium">
        <color rgb="FF44546A"/>
      </left>
      <right style="medium">
        <color rgb="FF44546A"/>
      </right>
      <top/>
      <bottom style="hair">
        <color rgb="FF44546A"/>
      </bottom>
      <diagonal/>
    </border>
    <border>
      <left style="medium">
        <color indexed="64"/>
      </left>
      <right style="hair">
        <color rgb="FF44546A"/>
      </right>
      <top style="medium">
        <color indexed="64"/>
      </top>
      <bottom style="hair">
        <color rgb="FF44546A"/>
      </bottom>
      <diagonal/>
    </border>
    <border>
      <left style="hair">
        <color rgb="FF44546A"/>
      </left>
      <right style="hair">
        <color rgb="FF44546A"/>
      </right>
      <top style="medium">
        <color indexed="64"/>
      </top>
      <bottom style="hair">
        <color rgb="FF44546A"/>
      </bottom>
      <diagonal/>
    </border>
    <border>
      <left style="hair">
        <color rgb="FF44546A"/>
      </left>
      <right style="medium">
        <color indexed="64"/>
      </right>
      <top style="medium">
        <color indexed="64"/>
      </top>
      <bottom style="hair">
        <color rgb="FF44546A"/>
      </bottom>
      <diagonal/>
    </border>
    <border>
      <left style="medium">
        <color indexed="64"/>
      </left>
      <right style="hair">
        <color rgb="FF44546A"/>
      </right>
      <top style="hair">
        <color rgb="FF44546A"/>
      </top>
      <bottom style="hair">
        <color rgb="FF44546A"/>
      </bottom>
      <diagonal/>
    </border>
    <border>
      <left style="hair">
        <color rgb="FF44546A"/>
      </left>
      <right style="medium">
        <color indexed="64"/>
      </right>
      <top style="hair">
        <color rgb="FF44546A"/>
      </top>
      <bottom style="hair">
        <color rgb="FF44546A"/>
      </bottom>
      <diagonal/>
    </border>
    <border>
      <left style="hair">
        <color rgb="FF44546A"/>
      </left>
      <right style="medium">
        <color indexed="64"/>
      </right>
      <top style="hair">
        <color rgb="FF44546A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rgb="FF44546A"/>
      </bottom>
      <diagonal/>
    </border>
    <border>
      <left style="medium">
        <color indexed="64"/>
      </left>
      <right/>
      <top style="hair">
        <color rgb="FF44546A"/>
      </top>
      <bottom style="hair">
        <color rgb="FF44546A"/>
      </bottom>
      <diagonal/>
    </border>
    <border>
      <left style="medium">
        <color indexed="64"/>
      </left>
      <right/>
      <top style="hair">
        <color rgb="FF44546A"/>
      </top>
      <bottom style="medium">
        <color indexed="64"/>
      </bottom>
      <diagonal/>
    </border>
    <border>
      <left/>
      <right style="hair">
        <color rgb="FF44546A"/>
      </right>
      <top style="hair">
        <color rgb="FF44546A"/>
      </top>
      <bottom style="medium">
        <color indexed="64"/>
      </bottom>
      <diagonal/>
    </border>
    <border>
      <left style="medium">
        <color rgb="FF44546A"/>
      </left>
      <right/>
      <top style="medium">
        <color rgb="FF44546A"/>
      </top>
      <bottom/>
      <diagonal/>
    </border>
    <border>
      <left style="medium">
        <color rgb="FF44546A"/>
      </left>
      <right/>
      <top/>
      <bottom/>
      <diagonal/>
    </border>
    <border>
      <left style="medium">
        <color rgb="FF44546A"/>
      </left>
      <right/>
      <top/>
      <bottom style="medium">
        <color rgb="FF44546A"/>
      </bottom>
      <diagonal/>
    </border>
    <border>
      <left style="medium">
        <color indexed="64"/>
      </left>
      <right style="hair">
        <color rgb="FF44546A"/>
      </right>
      <top style="hair">
        <color rgb="FF44546A"/>
      </top>
      <bottom style="medium">
        <color indexed="64"/>
      </bottom>
      <diagonal/>
    </border>
    <border>
      <left style="medium">
        <color rgb="FF44546A"/>
      </left>
      <right style="hair">
        <color rgb="FF44546A"/>
      </right>
      <top style="medium">
        <color rgb="FF44546A"/>
      </top>
      <bottom style="hair">
        <color rgb="FF44546A"/>
      </bottom>
      <diagonal/>
    </border>
    <border>
      <left style="medium">
        <color rgb="FF44546A"/>
      </left>
      <right style="hair">
        <color rgb="FF44546A"/>
      </right>
      <top style="hair">
        <color rgb="FF44546A"/>
      </top>
      <bottom style="hair">
        <color rgb="FF44546A"/>
      </bottom>
      <diagonal/>
    </border>
    <border>
      <left style="medium">
        <color rgb="FF44546A"/>
      </left>
      <right style="hair">
        <color rgb="FF44546A"/>
      </right>
      <top style="hair">
        <color rgb="FF44546A"/>
      </top>
      <bottom style="medium">
        <color rgb="FF44546A"/>
      </bottom>
      <diagonal/>
    </border>
    <border>
      <left style="hair">
        <color rgb="FF44546A"/>
      </left>
      <right style="medium">
        <color rgb="FF44546A"/>
      </right>
      <top/>
      <bottom style="medium">
        <color rgb="FF44546A"/>
      </bottom>
      <diagonal/>
    </border>
    <border>
      <left/>
      <right style="medium">
        <color rgb="FF44546A"/>
      </right>
      <top/>
      <bottom style="medium">
        <color rgb="FF44546A"/>
      </bottom>
      <diagonal/>
    </border>
    <border>
      <left/>
      <right/>
      <top style="medium">
        <color rgb="FF44546A"/>
      </top>
      <bottom/>
      <diagonal/>
    </border>
    <border>
      <left/>
      <right style="medium">
        <color rgb="FF44546A"/>
      </right>
      <top style="medium">
        <color rgb="FF44546A"/>
      </top>
      <bottom/>
      <diagonal/>
    </border>
  </borders>
  <cellStyleXfs count="2">
    <xf numFmtId="0" fontId="0" fillId="0" borderId="0"/>
    <xf numFmtId="0" fontId="5" fillId="0" borderId="0"/>
  </cellStyleXfs>
  <cellXfs count="328">
    <xf numFmtId="0" fontId="0" fillId="0" borderId="0" xfId="0"/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vertical="center"/>
    </xf>
    <xf numFmtId="9" fontId="1" fillId="0" borderId="15" xfId="0" applyNumberFormat="1" applyFont="1" applyBorder="1" applyAlignment="1">
      <alignment horizontal="right" vertical="center" indent="1"/>
    </xf>
    <xf numFmtId="9" fontId="1" fillId="0" borderId="18" xfId="0" applyNumberFormat="1" applyFont="1" applyBorder="1" applyAlignment="1">
      <alignment horizontal="right" vertical="center" indent="1"/>
    </xf>
    <xf numFmtId="9" fontId="1" fillId="0" borderId="7" xfId="0" applyNumberFormat="1" applyFont="1" applyBorder="1" applyAlignment="1">
      <alignment horizontal="right" vertical="center" indent="1"/>
    </xf>
    <xf numFmtId="0" fontId="1" fillId="4" borderId="0" xfId="0" applyFont="1" applyFill="1" applyAlignment="1">
      <alignment vertical="center"/>
    </xf>
    <xf numFmtId="0" fontId="5" fillId="0" borderId="0" xfId="1" applyAlignment="1">
      <alignment vertical="top"/>
    </xf>
    <xf numFmtId="0" fontId="5" fillId="2" borderId="0" xfId="1" applyFill="1" applyAlignment="1">
      <alignment vertical="top"/>
    </xf>
    <xf numFmtId="0" fontId="5" fillId="4" borderId="0" xfId="1" applyFill="1" applyAlignment="1">
      <alignment vertical="top"/>
    </xf>
    <xf numFmtId="0" fontId="5" fillId="5" borderId="0" xfId="1" applyFill="1" applyAlignment="1">
      <alignment vertical="top"/>
    </xf>
    <xf numFmtId="0" fontId="5" fillId="6" borderId="19" xfId="1" applyFill="1" applyBorder="1" applyAlignment="1">
      <alignment vertical="top"/>
    </xf>
    <xf numFmtId="0" fontId="5" fillId="6" borderId="20" xfId="1" applyFill="1" applyBorder="1" applyAlignment="1">
      <alignment vertical="top"/>
    </xf>
    <xf numFmtId="0" fontId="5" fillId="6" borderId="20" xfId="1" applyFill="1" applyBorder="1" applyAlignment="1">
      <alignment horizontal="left" vertical="top" wrapText="1"/>
    </xf>
    <xf numFmtId="0" fontId="5" fillId="6" borderId="21" xfId="1" applyFill="1" applyBorder="1" applyAlignment="1">
      <alignment vertical="top"/>
    </xf>
    <xf numFmtId="2" fontId="0" fillId="0" borderId="22" xfId="0" applyNumberFormat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0" fontId="5" fillId="0" borderId="23" xfId="1" applyBorder="1" applyAlignment="1">
      <alignment vertical="top"/>
    </xf>
    <xf numFmtId="0" fontId="5" fillId="0" borderId="24" xfId="1" applyBorder="1" applyAlignment="1">
      <alignment vertical="top"/>
    </xf>
    <xf numFmtId="0" fontId="5" fillId="0" borderId="24" xfId="1" applyBorder="1" applyAlignment="1">
      <alignment horizontal="left" vertical="top"/>
    </xf>
    <xf numFmtId="0" fontId="5" fillId="4" borderId="24" xfId="1" applyFill="1" applyBorder="1" applyAlignment="1">
      <alignment vertical="top"/>
    </xf>
    <xf numFmtId="2" fontId="5" fillId="0" borderId="24" xfId="1" applyNumberFormat="1" applyBorder="1" applyAlignment="1">
      <alignment horizontal="right" vertical="top"/>
    </xf>
    <xf numFmtId="2" fontId="5" fillId="0" borderId="25" xfId="1" applyNumberFormat="1" applyBorder="1" applyAlignment="1">
      <alignment horizontal="right" vertical="top"/>
    </xf>
    <xf numFmtId="0" fontId="5" fillId="0" borderId="27" xfId="1" applyBorder="1"/>
    <xf numFmtId="0" fontId="5" fillId="0" borderId="28" xfId="1" applyBorder="1" applyAlignment="1">
      <alignment vertical="top"/>
    </xf>
    <xf numFmtId="0" fontId="5" fillId="0" borderId="29" xfId="1" applyBorder="1" applyAlignment="1">
      <alignment vertical="top"/>
    </xf>
    <xf numFmtId="0" fontId="5" fillId="0" borderId="29" xfId="1" applyBorder="1" applyAlignment="1">
      <alignment horizontal="left" vertical="top"/>
    </xf>
    <xf numFmtId="0" fontId="5" fillId="4" borderId="29" xfId="1" applyFill="1" applyBorder="1" applyAlignment="1">
      <alignment vertical="top"/>
    </xf>
    <xf numFmtId="2" fontId="5" fillId="0" borderId="29" xfId="1" applyNumberFormat="1" applyBorder="1" applyAlignment="1">
      <alignment horizontal="right" vertical="top"/>
    </xf>
    <xf numFmtId="2" fontId="5" fillId="0" borderId="30" xfId="1" applyNumberFormat="1" applyBorder="1" applyAlignment="1">
      <alignment horizontal="right" vertical="top"/>
    </xf>
    <xf numFmtId="0" fontId="5" fillId="0" borderId="32" xfId="1" applyBorder="1" applyAlignment="1">
      <alignment vertical="top"/>
    </xf>
    <xf numFmtId="0" fontId="5" fillId="0" borderId="33" xfId="1" applyBorder="1" applyAlignment="1">
      <alignment vertical="top"/>
    </xf>
    <xf numFmtId="0" fontId="5" fillId="0" borderId="33" xfId="1" applyBorder="1" applyAlignment="1">
      <alignment horizontal="left" vertical="top"/>
    </xf>
    <xf numFmtId="0" fontId="5" fillId="4" borderId="33" xfId="1" applyFill="1" applyBorder="1" applyAlignment="1">
      <alignment vertical="top"/>
    </xf>
    <xf numFmtId="2" fontId="5" fillId="0" borderId="33" xfId="1" applyNumberFormat="1" applyBorder="1" applyAlignment="1">
      <alignment horizontal="right" vertical="top"/>
    </xf>
    <xf numFmtId="2" fontId="5" fillId="0" borderId="34" xfId="1" applyNumberFormat="1" applyBorder="1" applyAlignment="1">
      <alignment horizontal="right" vertical="top"/>
    </xf>
    <xf numFmtId="0" fontId="5" fillId="0" borderId="36" xfId="1" applyBorder="1" applyAlignment="1">
      <alignment vertical="top"/>
    </xf>
    <xf numFmtId="0" fontId="5" fillId="0" borderId="37" xfId="1" applyBorder="1" applyAlignment="1">
      <alignment vertical="top"/>
    </xf>
    <xf numFmtId="0" fontId="5" fillId="0" borderId="37" xfId="1" applyBorder="1" applyAlignment="1">
      <alignment horizontal="left" vertical="top"/>
    </xf>
    <xf numFmtId="0" fontId="5" fillId="4" borderId="37" xfId="1" applyFill="1" applyBorder="1" applyAlignment="1">
      <alignment vertical="top"/>
    </xf>
    <xf numFmtId="2" fontId="5" fillId="0" borderId="37" xfId="1" applyNumberFormat="1" applyBorder="1" applyAlignment="1">
      <alignment horizontal="right" vertical="top"/>
    </xf>
    <xf numFmtId="2" fontId="5" fillId="0" borderId="38" xfId="1" applyNumberFormat="1" applyBorder="1" applyAlignment="1">
      <alignment horizontal="right" vertical="top"/>
    </xf>
    <xf numFmtId="0" fontId="5" fillId="0" borderId="39" xfId="1" applyBorder="1" applyAlignment="1">
      <alignment horizontal="left" vertical="top"/>
    </xf>
    <xf numFmtId="0" fontId="5" fillId="0" borderId="40" xfId="1" applyBorder="1" applyAlignment="1">
      <alignment horizontal="left" vertical="top"/>
    </xf>
    <xf numFmtId="0" fontId="5" fillId="0" borderId="41" xfId="1" applyBorder="1" applyAlignment="1">
      <alignment horizontal="left" vertical="top"/>
    </xf>
    <xf numFmtId="0" fontId="5" fillId="7" borderId="23" xfId="1" applyFill="1" applyBorder="1" applyAlignment="1">
      <alignment vertical="top"/>
    </xf>
    <xf numFmtId="0" fontId="5" fillId="7" borderId="24" xfId="1" applyFill="1" applyBorder="1" applyAlignment="1">
      <alignment vertical="top"/>
    </xf>
    <xf numFmtId="0" fontId="5" fillId="7" borderId="39" xfId="1" applyFill="1" applyBorder="1" applyAlignment="1">
      <alignment horizontal="left" vertical="top"/>
    </xf>
    <xf numFmtId="2" fontId="5" fillId="7" borderId="24" xfId="1" applyNumberFormat="1" applyFill="1" applyBorder="1" applyAlignment="1">
      <alignment horizontal="right" vertical="top"/>
    </xf>
    <xf numFmtId="2" fontId="5" fillId="7" borderId="25" xfId="1" applyNumberFormat="1" applyFill="1" applyBorder="1" applyAlignment="1">
      <alignment horizontal="right" vertical="top"/>
    </xf>
    <xf numFmtId="0" fontId="5" fillId="7" borderId="27" xfId="1" applyFill="1" applyBorder="1"/>
    <xf numFmtId="0" fontId="5" fillId="7" borderId="28" xfId="1" applyFill="1" applyBorder="1" applyAlignment="1">
      <alignment vertical="top"/>
    </xf>
    <xf numFmtId="0" fontId="5" fillId="7" borderId="29" xfId="1" applyFill="1" applyBorder="1" applyAlignment="1">
      <alignment vertical="top"/>
    </xf>
    <xf numFmtId="0" fontId="5" fillId="7" borderId="40" xfId="1" applyFill="1" applyBorder="1" applyAlignment="1">
      <alignment horizontal="left" vertical="top"/>
    </xf>
    <xf numFmtId="2" fontId="5" fillId="5" borderId="29" xfId="1" applyNumberFormat="1" applyFill="1" applyBorder="1" applyAlignment="1">
      <alignment horizontal="right" vertical="top"/>
    </xf>
    <xf numFmtId="2" fontId="5" fillId="7" borderId="30" xfId="1" applyNumberFormat="1" applyFill="1" applyBorder="1" applyAlignment="1">
      <alignment horizontal="right" vertical="top"/>
    </xf>
    <xf numFmtId="0" fontId="7" fillId="4" borderId="0" xfId="1" applyFont="1" applyFill="1" applyAlignment="1">
      <alignment vertical="top"/>
    </xf>
    <xf numFmtId="0" fontId="5" fillId="7" borderId="32" xfId="1" applyFill="1" applyBorder="1" applyAlignment="1">
      <alignment vertical="top"/>
    </xf>
    <xf numFmtId="0" fontId="5" fillId="7" borderId="33" xfId="1" applyFill="1" applyBorder="1" applyAlignment="1">
      <alignment vertical="top"/>
    </xf>
    <xf numFmtId="0" fontId="5" fillId="7" borderId="41" xfId="1" applyFill="1" applyBorder="1" applyAlignment="1">
      <alignment horizontal="left" vertical="top"/>
    </xf>
    <xf numFmtId="2" fontId="5" fillId="7" borderId="33" xfId="1" applyNumberFormat="1" applyFill="1" applyBorder="1" applyAlignment="1">
      <alignment horizontal="right" vertical="top"/>
    </xf>
    <xf numFmtId="2" fontId="5" fillId="7" borderId="34" xfId="1" applyNumberFormat="1" applyFill="1" applyBorder="1" applyAlignment="1">
      <alignment horizontal="right" vertical="top"/>
    </xf>
    <xf numFmtId="0" fontId="8" fillId="4" borderId="0" xfId="1" applyFont="1" applyFill="1" applyAlignment="1">
      <alignment vertical="top"/>
    </xf>
    <xf numFmtId="0" fontId="9" fillId="4" borderId="0" xfId="1" applyFont="1" applyFill="1" applyAlignment="1">
      <alignment vertical="top"/>
    </xf>
    <xf numFmtId="0" fontId="5" fillId="0" borderId="42" xfId="1" applyBorder="1"/>
    <xf numFmtId="2" fontId="5" fillId="0" borderId="24" xfId="1" applyNumberFormat="1" applyBorder="1" applyAlignment="1">
      <alignment horizontal="center" vertical="top"/>
    </xf>
    <xf numFmtId="0" fontId="5" fillId="0" borderId="36" xfId="1" applyBorder="1"/>
    <xf numFmtId="0" fontId="5" fillId="0" borderId="28" xfId="1" applyBorder="1"/>
    <xf numFmtId="2" fontId="5" fillId="0" borderId="25" xfId="1" applyNumberFormat="1" applyBorder="1" applyAlignment="1">
      <alignment horizontal="center" vertical="top"/>
    </xf>
    <xf numFmtId="2" fontId="5" fillId="7" borderId="29" xfId="1" applyNumberFormat="1" applyFill="1" applyBorder="1" applyAlignment="1">
      <alignment horizontal="right" vertical="top"/>
    </xf>
    <xf numFmtId="2" fontId="5" fillId="7" borderId="24" xfId="1" applyNumberFormat="1" applyFill="1" applyBorder="1" applyAlignment="1">
      <alignment horizontal="center" vertical="top"/>
    </xf>
    <xf numFmtId="2" fontId="5" fillId="7" borderId="25" xfId="1" applyNumberFormat="1" applyFill="1" applyBorder="1" applyAlignment="1">
      <alignment horizontal="center" vertical="top"/>
    </xf>
    <xf numFmtId="0" fontId="5" fillId="0" borderId="26" xfId="1" applyBorder="1"/>
    <xf numFmtId="0" fontId="5" fillId="0" borderId="43" xfId="1" applyBorder="1" applyAlignment="1">
      <alignment vertical="top"/>
    </xf>
    <xf numFmtId="0" fontId="5" fillId="0" borderId="44" xfId="1" applyBorder="1"/>
    <xf numFmtId="0" fontId="5" fillId="0" borderId="45" xfId="1" applyBorder="1" applyAlignment="1">
      <alignment vertical="top"/>
    </xf>
    <xf numFmtId="0" fontId="5" fillId="0" borderId="46" xfId="1" applyBorder="1" applyAlignment="1">
      <alignment vertical="top"/>
    </xf>
    <xf numFmtId="0" fontId="5" fillId="0" borderId="47" xfId="1" applyBorder="1"/>
    <xf numFmtId="0" fontId="5" fillId="0" borderId="48" xfId="1" applyBorder="1" applyAlignment="1">
      <alignment vertical="top"/>
    </xf>
    <xf numFmtId="0" fontId="5" fillId="0" borderId="31" xfId="1" applyBorder="1"/>
    <xf numFmtId="0" fontId="5" fillId="7" borderId="31" xfId="1" applyFill="1" applyBorder="1"/>
    <xf numFmtId="0" fontId="5" fillId="7" borderId="43" xfId="1" applyFill="1" applyBorder="1" applyAlignment="1">
      <alignment vertical="top"/>
    </xf>
    <xf numFmtId="0" fontId="5" fillId="7" borderId="44" xfId="1" applyFill="1" applyBorder="1"/>
    <xf numFmtId="0" fontId="5" fillId="7" borderId="45" xfId="1" applyFill="1" applyBorder="1" applyAlignment="1">
      <alignment vertical="top"/>
    </xf>
    <xf numFmtId="0" fontId="5" fillId="7" borderId="47" xfId="1" applyFill="1" applyBorder="1"/>
    <xf numFmtId="0" fontId="5" fillId="7" borderId="46" xfId="1" applyFill="1" applyBorder="1" applyAlignment="1">
      <alignment vertical="top"/>
    </xf>
    <xf numFmtId="0" fontId="7" fillId="0" borderId="23" xfId="1" applyFont="1" applyBorder="1" applyAlignment="1">
      <alignment vertical="top"/>
    </xf>
    <xf numFmtId="0" fontId="7" fillId="0" borderId="24" xfId="1" applyFont="1" applyBorder="1" applyAlignment="1">
      <alignment vertical="top"/>
    </xf>
    <xf numFmtId="0" fontId="7" fillId="0" borderId="39" xfId="1" applyFont="1" applyBorder="1" applyAlignment="1">
      <alignment horizontal="left" vertical="top"/>
    </xf>
    <xf numFmtId="0" fontId="7" fillId="4" borderId="24" xfId="1" applyFont="1" applyFill="1" applyBorder="1" applyAlignment="1">
      <alignment vertical="top"/>
    </xf>
    <xf numFmtId="2" fontId="7" fillId="0" borderId="24" xfId="1" applyNumberFormat="1" applyFont="1" applyBorder="1" applyAlignment="1">
      <alignment horizontal="right" vertical="top"/>
    </xf>
    <xf numFmtId="2" fontId="7" fillId="0" borderId="25" xfId="1" applyNumberFormat="1" applyFont="1" applyBorder="1" applyAlignment="1">
      <alignment horizontal="right" vertical="top"/>
    </xf>
    <xf numFmtId="0" fontId="7" fillId="0" borderId="29" xfId="1" applyFont="1" applyBorder="1" applyAlignment="1">
      <alignment vertical="top"/>
    </xf>
    <xf numFmtId="0" fontId="7" fillId="0" borderId="40" xfId="1" applyFont="1" applyBorder="1" applyAlignment="1">
      <alignment horizontal="left" vertical="top"/>
    </xf>
    <xf numFmtId="0" fontId="7" fillId="4" borderId="29" xfId="1" applyFont="1" applyFill="1" applyBorder="1" applyAlignment="1">
      <alignment vertical="top"/>
    </xf>
    <xf numFmtId="2" fontId="7" fillId="0" borderId="29" xfId="1" applyNumberFormat="1" applyFont="1" applyBorder="1" applyAlignment="1">
      <alignment horizontal="right" vertical="top"/>
    </xf>
    <xf numFmtId="2" fontId="7" fillId="0" borderId="30" xfId="1" applyNumberFormat="1" applyFont="1" applyBorder="1" applyAlignment="1">
      <alignment horizontal="right" vertical="top"/>
    </xf>
    <xf numFmtId="0" fontId="7" fillId="0" borderId="33" xfId="1" applyFont="1" applyBorder="1" applyAlignment="1">
      <alignment vertical="top"/>
    </xf>
    <xf numFmtId="0" fontId="7" fillId="0" borderId="41" xfId="1" applyFont="1" applyBorder="1" applyAlignment="1">
      <alignment horizontal="left" vertical="top"/>
    </xf>
    <xf numFmtId="0" fontId="7" fillId="4" borderId="33" xfId="1" applyFont="1" applyFill="1" applyBorder="1" applyAlignment="1">
      <alignment vertical="top"/>
    </xf>
    <xf numFmtId="2" fontId="7" fillId="0" borderId="33" xfId="1" applyNumberFormat="1" applyFont="1" applyBorder="1" applyAlignment="1">
      <alignment horizontal="right" vertical="top"/>
    </xf>
    <xf numFmtId="2" fontId="7" fillId="0" borderId="34" xfId="1" applyNumberFormat="1" applyFont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center" indent="1"/>
    </xf>
    <xf numFmtId="4" fontId="1" fillId="0" borderId="17" xfId="0" applyNumberFormat="1" applyFont="1" applyBorder="1" applyAlignment="1">
      <alignment horizontal="right" vertical="center" indent="1"/>
    </xf>
    <xf numFmtId="4" fontId="1" fillId="0" borderId="16" xfId="0" applyNumberFormat="1" applyFont="1" applyBorder="1" applyAlignment="1">
      <alignment horizontal="right" vertical="center" indent="1"/>
    </xf>
    <xf numFmtId="0" fontId="3" fillId="3" borderId="5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4" borderId="15" xfId="0" applyFont="1" applyFill="1" applyBorder="1" applyAlignment="1">
      <alignment horizontal="left" vertical="center"/>
    </xf>
    <xf numFmtId="0" fontId="1" fillId="0" borderId="54" xfId="0" applyFont="1" applyBorder="1" applyAlignment="1">
      <alignment horizontal="left" vertical="center"/>
    </xf>
    <xf numFmtId="0" fontId="1" fillId="0" borderId="55" xfId="0" applyFont="1" applyBorder="1" applyAlignment="1">
      <alignment horizontal="left" vertical="center"/>
    </xf>
    <xf numFmtId="0" fontId="1" fillId="4" borderId="55" xfId="0" applyFont="1" applyFill="1" applyBorder="1" applyAlignment="1">
      <alignment horizontal="left" vertical="center"/>
    </xf>
    <xf numFmtId="0" fontId="1" fillId="0" borderId="53" xfId="0" applyFont="1" applyBorder="1" applyAlignment="1">
      <alignment horizontal="left" vertical="center"/>
    </xf>
    <xf numFmtId="0" fontId="0" fillId="4" borderId="56" xfId="0" applyFill="1" applyBorder="1" applyAlignment="1">
      <alignment vertical="center"/>
    </xf>
    <xf numFmtId="0" fontId="1" fillId="0" borderId="57" xfId="0" applyFont="1" applyBorder="1" applyAlignment="1">
      <alignment horizontal="left" vertical="center"/>
    </xf>
    <xf numFmtId="0" fontId="1" fillId="0" borderId="52" xfId="0" applyFont="1" applyBorder="1" applyAlignment="1">
      <alignment horizontal="left" vertical="center"/>
    </xf>
    <xf numFmtId="0" fontId="4" fillId="4" borderId="0" xfId="0" applyFont="1" applyFill="1" applyAlignment="1">
      <alignment horizontal="justify" vertical="center" readingOrder="1"/>
    </xf>
    <xf numFmtId="1" fontId="12" fillId="8" borderId="29" xfId="0" applyNumberFormat="1" applyFont="1" applyFill="1" applyBorder="1" applyAlignment="1">
      <alignment horizontal="center" vertical="center" wrapText="1"/>
    </xf>
    <xf numFmtId="0" fontId="12" fillId="8" borderId="29" xfId="0" applyFont="1" applyFill="1" applyBorder="1" applyAlignment="1">
      <alignment horizontal="center" vertical="center" wrapText="1"/>
    </xf>
    <xf numFmtId="1" fontId="13" fillId="4" borderId="29" xfId="0" applyNumberFormat="1" applyFont="1" applyFill="1" applyBorder="1" applyAlignment="1">
      <alignment horizontal="center"/>
    </xf>
    <xf numFmtId="0" fontId="12" fillId="4" borderId="29" xfId="0" applyFont="1" applyFill="1" applyBorder="1"/>
    <xf numFmtId="0" fontId="13" fillId="4" borderId="29" xfId="0" applyFont="1" applyFill="1" applyBorder="1"/>
    <xf numFmtId="0" fontId="13" fillId="0" borderId="29" xfId="0" applyFont="1" applyBorder="1"/>
    <xf numFmtId="49" fontId="14" fillId="4" borderId="29" xfId="0" applyNumberFormat="1" applyFont="1" applyFill="1" applyBorder="1" applyAlignment="1">
      <alignment horizontal="left"/>
    </xf>
    <xf numFmtId="0" fontId="14" fillId="4" borderId="29" xfId="0" applyFont="1" applyFill="1" applyBorder="1"/>
    <xf numFmtId="9" fontId="1" fillId="0" borderId="15" xfId="0" applyNumberFormat="1" applyFont="1" applyBorder="1" applyAlignment="1">
      <alignment horizontal="center" vertical="center"/>
    </xf>
    <xf numFmtId="49" fontId="14" fillId="4" borderId="0" xfId="0" applyNumberFormat="1" applyFont="1" applyFill="1" applyBorder="1" applyAlignment="1">
      <alignment horizontal="left"/>
    </xf>
    <xf numFmtId="0" fontId="12" fillId="4" borderId="0" xfId="0" applyFont="1" applyFill="1" applyBorder="1"/>
    <xf numFmtId="14" fontId="0" fillId="0" borderId="0" xfId="0" applyNumberFormat="1"/>
    <xf numFmtId="0" fontId="12" fillId="8" borderId="0" xfId="0" applyFont="1" applyFill="1" applyBorder="1" applyAlignment="1">
      <alignment horizontal="center" vertical="center" wrapText="1"/>
    </xf>
    <xf numFmtId="1" fontId="14" fillId="4" borderId="29" xfId="0" applyNumberFormat="1" applyFont="1" applyFill="1" applyBorder="1" applyAlignment="1">
      <alignment horizontal="right"/>
    </xf>
    <xf numFmtId="0" fontId="2" fillId="4" borderId="68" xfId="0" applyFont="1" applyFill="1" applyBorder="1" applyAlignment="1">
      <alignment vertical="center"/>
    </xf>
    <xf numFmtId="0" fontId="2" fillId="4" borderId="69" xfId="0" applyFont="1" applyFill="1" applyBorder="1" applyAlignment="1">
      <alignment vertical="center"/>
    </xf>
    <xf numFmtId="0" fontId="1" fillId="4" borderId="66" xfId="0" applyFont="1" applyFill="1" applyBorder="1" applyAlignment="1">
      <alignment vertical="center"/>
    </xf>
    <xf numFmtId="0" fontId="1" fillId="4" borderId="62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vertical="center"/>
    </xf>
    <xf numFmtId="14" fontId="1" fillId="9" borderId="77" xfId="0" quotePrefix="1" applyNumberFormat="1" applyFont="1" applyFill="1" applyBorder="1" applyAlignment="1">
      <alignment horizontal="center" vertical="center"/>
    </xf>
    <xf numFmtId="14" fontId="1" fillId="9" borderId="66" xfId="0" quotePrefix="1" applyNumberFormat="1" applyFont="1" applyFill="1" applyBorder="1" applyAlignment="1">
      <alignment horizontal="center" vertical="center"/>
    </xf>
    <xf numFmtId="14" fontId="1" fillId="9" borderId="67" xfId="0" quotePrefix="1" applyNumberFormat="1" applyFont="1" applyFill="1" applyBorder="1" applyAlignment="1">
      <alignment horizontal="center" vertical="center"/>
    </xf>
    <xf numFmtId="0" fontId="2" fillId="9" borderId="69" xfId="0" applyFont="1" applyFill="1" applyBorder="1" applyAlignment="1">
      <alignment vertical="center"/>
    </xf>
    <xf numFmtId="0" fontId="1" fillId="9" borderId="66" xfId="0" applyFont="1" applyFill="1" applyBorder="1" applyAlignment="1">
      <alignment vertical="center"/>
    </xf>
    <xf numFmtId="0" fontId="1" fillId="9" borderId="62" xfId="0" applyFont="1" applyFill="1" applyBorder="1" applyAlignment="1">
      <alignment vertical="center"/>
    </xf>
    <xf numFmtId="0" fontId="1" fillId="9" borderId="62" xfId="0" applyFont="1" applyFill="1" applyBorder="1" applyAlignment="1">
      <alignment horizontal="center" vertical="center"/>
    </xf>
    <xf numFmtId="0" fontId="2" fillId="9" borderId="70" xfId="0" applyFont="1" applyFill="1" applyBorder="1" applyAlignment="1">
      <alignment vertical="center"/>
    </xf>
    <xf numFmtId="0" fontId="1" fillId="9" borderId="64" xfId="0" applyFont="1" applyFill="1" applyBorder="1" applyAlignment="1">
      <alignment horizontal="center" vertical="center"/>
    </xf>
    <xf numFmtId="0" fontId="2" fillId="9" borderId="78" xfId="0" applyFont="1" applyFill="1" applyBorder="1" applyAlignment="1">
      <alignment vertical="center"/>
    </xf>
    <xf numFmtId="0" fontId="2" fillId="9" borderId="58" xfId="0" applyFont="1" applyFill="1" applyBorder="1" applyAlignment="1">
      <alignment vertical="center"/>
    </xf>
    <xf numFmtId="0" fontId="2" fillId="9" borderId="76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vertical="center"/>
    </xf>
    <xf numFmtId="0" fontId="1" fillId="9" borderId="11" xfId="0" applyFont="1" applyFill="1" applyBorder="1" applyAlignment="1">
      <alignment vertical="center"/>
    </xf>
    <xf numFmtId="0" fontId="1" fillId="9" borderId="73" xfId="0" applyFont="1" applyFill="1" applyBorder="1" applyAlignment="1">
      <alignment vertical="center"/>
    </xf>
    <xf numFmtId="0" fontId="1" fillId="9" borderId="61" xfId="0" applyFont="1" applyFill="1" applyBorder="1" applyAlignment="1">
      <alignment vertical="center"/>
    </xf>
    <xf numFmtId="0" fontId="1" fillId="9" borderId="63" xfId="0" applyFont="1" applyFill="1" applyBorder="1" applyAlignment="1">
      <alignment vertical="center"/>
    </xf>
    <xf numFmtId="0" fontId="0" fillId="10" borderId="0" xfId="0" applyFill="1" applyAlignment="1">
      <alignment vertical="center"/>
    </xf>
    <xf numFmtId="0" fontId="18" fillId="4" borderId="0" xfId="0" applyFont="1" applyFill="1" applyAlignment="1">
      <alignment vertical="center"/>
    </xf>
    <xf numFmtId="0" fontId="19" fillId="10" borderId="0" xfId="0" applyFont="1" applyFill="1" applyAlignment="1">
      <alignment vertical="center"/>
    </xf>
    <xf numFmtId="0" fontId="16" fillId="4" borderId="0" xfId="0" applyFont="1" applyFill="1" applyAlignment="1">
      <alignment vertical="center"/>
    </xf>
    <xf numFmtId="0" fontId="17" fillId="10" borderId="0" xfId="0" applyFont="1" applyFill="1" applyAlignment="1">
      <alignment horizontal="center" vertical="center"/>
    </xf>
    <xf numFmtId="4" fontId="2" fillId="9" borderId="73" xfId="0" applyNumberFormat="1" applyFont="1" applyFill="1" applyBorder="1" applyAlignment="1">
      <alignment horizontal="right" vertical="center" indent="2"/>
    </xf>
    <xf numFmtId="0" fontId="1" fillId="9" borderId="69" xfId="0" quotePrefix="1" applyFont="1" applyFill="1" applyBorder="1" applyAlignment="1">
      <alignment vertical="center"/>
    </xf>
    <xf numFmtId="0" fontId="1" fillId="9" borderId="79" xfId="0" quotePrefix="1" applyFont="1" applyFill="1" applyBorder="1" applyAlignment="1">
      <alignment vertical="center"/>
    </xf>
    <xf numFmtId="0" fontId="1" fillId="9" borderId="68" xfId="0" quotePrefix="1" applyFont="1" applyFill="1" applyBorder="1" applyAlignment="1">
      <alignment vertical="center"/>
    </xf>
    <xf numFmtId="4" fontId="2" fillId="9" borderId="63" xfId="0" applyNumberFormat="1" applyFont="1" applyFill="1" applyBorder="1" applyAlignment="1">
      <alignment horizontal="right" vertical="center" indent="3"/>
    </xf>
    <xf numFmtId="9" fontId="2" fillId="9" borderId="61" xfId="0" applyNumberFormat="1" applyFont="1" applyFill="1" applyBorder="1" applyAlignment="1">
      <alignment horizontal="right" vertical="center" indent="3"/>
    </xf>
    <xf numFmtId="4" fontId="2" fillId="9" borderId="61" xfId="0" applyNumberFormat="1" applyFont="1" applyFill="1" applyBorder="1" applyAlignment="1">
      <alignment horizontal="right" vertical="center" indent="3"/>
    </xf>
    <xf numFmtId="1" fontId="2" fillId="9" borderId="73" xfId="0" applyNumberFormat="1" applyFont="1" applyFill="1" applyBorder="1" applyAlignment="1">
      <alignment horizontal="right" vertical="center" indent="2"/>
    </xf>
    <xf numFmtId="0" fontId="2" fillId="4" borderId="61" xfId="0" applyFont="1" applyFill="1" applyBorder="1" applyAlignment="1" applyProtection="1">
      <alignment horizontal="right" vertical="center" indent="3"/>
      <protection locked="0"/>
    </xf>
    <xf numFmtId="4" fontId="2" fillId="4" borderId="61" xfId="0" applyNumberFormat="1" applyFont="1" applyFill="1" applyBorder="1" applyAlignment="1" applyProtection="1">
      <alignment horizontal="right" vertical="center" indent="3"/>
      <protection locked="0"/>
    </xf>
    <xf numFmtId="4" fontId="2" fillId="9" borderId="10" xfId="0" applyNumberFormat="1" applyFont="1" applyFill="1" applyBorder="1" applyAlignment="1">
      <alignment horizontal="right" vertical="center" indent="2"/>
    </xf>
    <xf numFmtId="4" fontId="1" fillId="5" borderId="1" xfId="0" applyNumberFormat="1" applyFont="1" applyFill="1" applyBorder="1" applyAlignment="1">
      <alignment horizontal="right" vertical="center" indent="1"/>
    </xf>
    <xf numFmtId="4" fontId="1" fillId="5" borderId="16" xfId="0" applyNumberFormat="1" applyFont="1" applyFill="1" applyBorder="1" applyAlignment="1">
      <alignment horizontal="right" vertical="center" indent="1"/>
    </xf>
    <xf numFmtId="2" fontId="14" fillId="4" borderId="29" xfId="0" applyNumberFormat="1" applyFont="1" applyFill="1" applyBorder="1" applyAlignment="1">
      <alignment horizontal="center" vertical="center"/>
    </xf>
    <xf numFmtId="0" fontId="0" fillId="4" borderId="0" xfId="0" applyFill="1" applyAlignment="1" applyProtection="1">
      <alignment vertical="center"/>
      <protection locked="0"/>
    </xf>
    <xf numFmtId="0" fontId="0" fillId="10" borderId="0" xfId="0" applyFill="1" applyAlignment="1" applyProtection="1">
      <alignment vertical="center"/>
      <protection locked="0"/>
    </xf>
    <xf numFmtId="0" fontId="19" fillId="10" borderId="0" xfId="0" applyFont="1" applyFill="1" applyAlignment="1" applyProtection="1">
      <alignment vertical="center"/>
      <protection locked="0"/>
    </xf>
    <xf numFmtId="0" fontId="17" fillId="10" borderId="0" xfId="0" applyFont="1" applyFill="1" applyAlignment="1" applyProtection="1">
      <alignment horizontal="center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0" fontId="1" fillId="4" borderId="0" xfId="0" applyFont="1" applyFill="1" applyAlignment="1" applyProtection="1">
      <alignment vertical="center"/>
      <protection locked="0"/>
    </xf>
    <xf numFmtId="0" fontId="2" fillId="4" borderId="86" xfId="0" applyFont="1" applyFill="1" applyBorder="1" applyAlignment="1" applyProtection="1">
      <alignment vertical="center"/>
      <protection locked="0"/>
    </xf>
    <xf numFmtId="0" fontId="1" fillId="0" borderId="89" xfId="0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Alignment="1" applyProtection="1">
      <alignment vertical="center"/>
      <protection locked="0"/>
    </xf>
    <xf numFmtId="0" fontId="0" fillId="4" borderId="0" xfId="0" applyFill="1" applyAlignment="1" applyProtection="1">
      <alignment vertical="center"/>
    </xf>
    <xf numFmtId="0" fontId="2" fillId="9" borderId="87" xfId="0" applyFont="1" applyFill="1" applyBorder="1" applyAlignment="1" applyProtection="1">
      <alignment vertical="center"/>
    </xf>
    <xf numFmtId="0" fontId="2" fillId="9" borderId="88" xfId="0" applyFont="1" applyFill="1" applyBorder="1" applyAlignment="1" applyProtection="1">
      <alignment vertical="center"/>
    </xf>
    <xf numFmtId="0" fontId="1" fillId="9" borderId="84" xfId="0" applyFont="1" applyFill="1" applyBorder="1" applyAlignment="1" applyProtection="1">
      <alignment vertical="center"/>
    </xf>
    <xf numFmtId="0" fontId="1" fillId="9" borderId="85" xfId="0" applyFont="1" applyFill="1" applyBorder="1" applyAlignment="1" applyProtection="1">
      <alignment vertical="center"/>
    </xf>
    <xf numFmtId="0" fontId="22" fillId="4" borderId="29" xfId="1" applyFont="1" applyFill="1" applyBorder="1" applyAlignment="1">
      <alignment horizontal="center" vertical="top"/>
    </xf>
    <xf numFmtId="0" fontId="1" fillId="9" borderId="83" xfId="0" applyFont="1" applyFill="1" applyBorder="1" applyAlignment="1" applyProtection="1">
      <alignment horizontal="center" vertical="center"/>
    </xf>
    <xf numFmtId="0" fontId="1" fillId="9" borderId="66" xfId="0" applyFont="1" applyFill="1" applyBorder="1" applyAlignment="1" applyProtection="1">
      <alignment horizontal="center" vertical="center"/>
    </xf>
    <xf numFmtId="0" fontId="2" fillId="2" borderId="58" xfId="0" applyFont="1" applyFill="1" applyBorder="1" applyAlignment="1" applyProtection="1">
      <alignment horizontal="center" vertical="center" wrapText="1"/>
    </xf>
    <xf numFmtId="0" fontId="0" fillId="4" borderId="93" xfId="0" applyFill="1" applyBorder="1" applyAlignment="1" applyProtection="1">
      <alignment horizontal="center" vertical="center"/>
      <protection locked="0"/>
    </xf>
    <xf numFmtId="0" fontId="1" fillId="9" borderId="62" xfId="0" applyFont="1" applyFill="1" applyBorder="1" applyAlignment="1" applyProtection="1">
      <alignment horizontal="right" vertical="center" indent="2"/>
    </xf>
    <xf numFmtId="2" fontId="2" fillId="9" borderId="61" xfId="0" applyNumberFormat="1" applyFont="1" applyFill="1" applyBorder="1" applyAlignment="1" applyProtection="1">
      <alignment horizontal="right" vertical="center" indent="2"/>
    </xf>
    <xf numFmtId="0" fontId="1" fillId="9" borderId="94" xfId="0" applyFont="1" applyFill="1" applyBorder="1" applyAlignment="1" applyProtection="1">
      <alignment vertical="center"/>
    </xf>
    <xf numFmtId="0" fontId="1" fillId="9" borderId="95" xfId="0" applyFont="1" applyFill="1" applyBorder="1" applyAlignment="1" applyProtection="1">
      <alignment vertical="center"/>
    </xf>
    <xf numFmtId="0" fontId="1" fillId="9" borderId="96" xfId="0" applyFont="1" applyFill="1" applyBorder="1" applyAlignment="1" applyProtection="1">
      <alignment vertical="center"/>
    </xf>
    <xf numFmtId="0" fontId="18" fillId="4" borderId="0" xfId="0" applyFont="1" applyFill="1" applyAlignment="1" applyProtection="1">
      <alignment horizontal="center" vertical="center"/>
      <protection locked="0"/>
    </xf>
    <xf numFmtId="2" fontId="2" fillId="9" borderId="59" xfId="0" applyNumberFormat="1" applyFont="1" applyFill="1" applyBorder="1" applyAlignment="1" applyProtection="1">
      <alignment horizontal="right" vertical="center" indent="2"/>
    </xf>
    <xf numFmtId="0" fontId="1" fillId="9" borderId="60" xfId="0" applyFont="1" applyFill="1" applyBorder="1" applyAlignment="1" applyProtection="1">
      <alignment horizontal="right" vertical="center" indent="2"/>
    </xf>
    <xf numFmtId="2" fontId="2" fillId="9" borderId="63" xfId="0" applyNumberFormat="1" applyFont="1" applyFill="1" applyBorder="1" applyAlignment="1" applyProtection="1">
      <alignment horizontal="right" vertical="center" indent="2"/>
    </xf>
    <xf numFmtId="0" fontId="1" fillId="9" borderId="64" xfId="0" applyFont="1" applyFill="1" applyBorder="1" applyAlignment="1" applyProtection="1">
      <alignment horizontal="right" vertical="center" indent="2"/>
    </xf>
    <xf numFmtId="0" fontId="1" fillId="9" borderId="90" xfId="0" applyFont="1" applyFill="1" applyBorder="1" applyAlignment="1" applyProtection="1">
      <alignment vertical="center"/>
    </xf>
    <xf numFmtId="0" fontId="1" fillId="9" borderId="91" xfId="0" applyFont="1" applyFill="1" applyBorder="1" applyAlignment="1" applyProtection="1">
      <alignment vertical="center"/>
    </xf>
    <xf numFmtId="0" fontId="1" fillId="9" borderId="92" xfId="0" applyFont="1" applyFill="1" applyBorder="1" applyAlignment="1" applyProtection="1">
      <alignment vertical="center"/>
    </xf>
    <xf numFmtId="0" fontId="2" fillId="9" borderId="95" xfId="0" applyFont="1" applyFill="1" applyBorder="1" applyAlignment="1" applyProtection="1">
      <alignment vertical="center"/>
    </xf>
    <xf numFmtId="2" fontId="2" fillId="9" borderId="62" xfId="0" applyNumberFormat="1" applyFont="1" applyFill="1" applyBorder="1" applyAlignment="1" applyProtection="1">
      <alignment vertical="center"/>
    </xf>
    <xf numFmtId="0" fontId="2" fillId="9" borderId="96" xfId="0" applyFont="1" applyFill="1" applyBorder="1" applyAlignment="1" applyProtection="1">
      <alignment vertical="center"/>
    </xf>
    <xf numFmtId="2" fontId="2" fillId="9" borderId="64" xfId="0" applyNumberFormat="1" applyFont="1" applyFill="1" applyBorder="1" applyAlignment="1" applyProtection="1">
      <alignment vertical="center"/>
    </xf>
    <xf numFmtId="0" fontId="2" fillId="9" borderId="94" xfId="0" applyFont="1" applyFill="1" applyBorder="1" applyAlignment="1" applyProtection="1">
      <alignment vertical="center"/>
    </xf>
    <xf numFmtId="2" fontId="2" fillId="9" borderId="60" xfId="0" applyNumberFormat="1" applyFont="1" applyFill="1" applyBorder="1" applyAlignment="1" applyProtection="1">
      <alignment vertical="center"/>
    </xf>
    <xf numFmtId="2" fontId="2" fillId="9" borderId="60" xfId="0" applyNumberFormat="1" applyFont="1" applyFill="1" applyBorder="1" applyAlignment="1" applyProtection="1">
      <alignment horizontal="right" vertical="center" indent="2"/>
      <protection locked="0"/>
    </xf>
    <xf numFmtId="2" fontId="2" fillId="9" borderId="74" xfId="0" applyNumberFormat="1" applyFont="1" applyFill="1" applyBorder="1" applyAlignment="1" applyProtection="1">
      <alignment horizontal="right" vertical="center" indent="2"/>
      <protection locked="0"/>
    </xf>
    <xf numFmtId="2" fontId="2" fillId="9" borderId="97" xfId="0" applyNumberFormat="1" applyFont="1" applyFill="1" applyBorder="1" applyAlignment="1" applyProtection="1">
      <alignment horizontal="right" vertical="center" indent="2"/>
      <protection locked="0"/>
    </xf>
    <xf numFmtId="2" fontId="1" fillId="0" borderId="60" xfId="0" applyNumberFormat="1" applyFont="1" applyFill="1" applyBorder="1" applyAlignment="1" applyProtection="1">
      <alignment horizontal="right" vertical="center" indent="1"/>
      <protection locked="0"/>
    </xf>
    <xf numFmtId="2" fontId="1" fillId="0" borderId="62" xfId="0" applyNumberFormat="1" applyFont="1" applyFill="1" applyBorder="1" applyAlignment="1" applyProtection="1">
      <alignment horizontal="right" vertical="center" indent="1"/>
      <protection locked="0"/>
    </xf>
    <xf numFmtId="2" fontId="1" fillId="0" borderId="64" xfId="0" applyNumberFormat="1" applyFont="1" applyFill="1" applyBorder="1" applyAlignment="1" applyProtection="1">
      <alignment horizontal="right" vertical="center" indent="1"/>
      <protection locked="0"/>
    </xf>
    <xf numFmtId="0" fontId="23" fillId="4" borderId="0" xfId="0" applyFont="1" applyFill="1" applyAlignment="1" applyProtection="1">
      <alignment vertical="center"/>
      <protection locked="0"/>
    </xf>
    <xf numFmtId="0" fontId="26" fillId="4" borderId="0" xfId="0" applyFont="1" applyFill="1" applyAlignment="1" applyProtection="1">
      <alignment vertical="center"/>
      <protection locked="0"/>
    </xf>
    <xf numFmtId="0" fontId="0" fillId="4" borderId="0" xfId="0" applyFill="1" applyBorder="1" applyAlignment="1">
      <alignment vertical="center"/>
    </xf>
    <xf numFmtId="4" fontId="1" fillId="0" borderId="1" xfId="0" applyNumberFormat="1" applyFont="1" applyBorder="1" applyAlignment="1" applyProtection="1">
      <alignment horizontal="right" vertical="center" indent="1"/>
      <protection locked="0"/>
    </xf>
    <xf numFmtId="4" fontId="1" fillId="0" borderId="16" xfId="0" applyNumberFormat="1" applyFont="1" applyBorder="1" applyAlignment="1" applyProtection="1">
      <alignment horizontal="right" vertical="center" indent="1"/>
      <protection locked="0"/>
    </xf>
    <xf numFmtId="4" fontId="1" fillId="0" borderId="17" xfId="0" applyNumberFormat="1" applyFont="1" applyBorder="1" applyAlignment="1" applyProtection="1">
      <alignment horizontal="right" vertical="center" indent="1"/>
      <protection locked="0"/>
    </xf>
    <xf numFmtId="0" fontId="1" fillId="0" borderId="57" xfId="0" applyFont="1" applyBorder="1" applyAlignment="1" applyProtection="1">
      <alignment horizontal="left" vertical="center"/>
      <protection locked="0"/>
    </xf>
    <xf numFmtId="0" fontId="1" fillId="0" borderId="55" xfId="0" applyFont="1" applyBorder="1" applyAlignment="1" applyProtection="1">
      <alignment horizontal="left" vertical="center"/>
      <protection locked="0"/>
    </xf>
    <xf numFmtId="0" fontId="1" fillId="4" borderId="55" xfId="0" applyFont="1" applyFill="1" applyBorder="1" applyAlignment="1" applyProtection="1">
      <alignment horizontal="left" vertical="center"/>
      <protection locked="0"/>
    </xf>
    <xf numFmtId="0" fontId="1" fillId="0" borderId="53" xfId="0" applyFont="1" applyBorder="1" applyAlignment="1" applyProtection="1">
      <alignment horizontal="left" vertical="center"/>
      <protection locked="0"/>
    </xf>
    <xf numFmtId="0" fontId="28" fillId="3" borderId="12" xfId="0" applyFont="1" applyFill="1" applyBorder="1" applyAlignment="1">
      <alignment vertical="center"/>
    </xf>
    <xf numFmtId="0" fontId="28" fillId="3" borderId="13" xfId="0" applyFont="1" applyFill="1" applyBorder="1" applyAlignment="1">
      <alignment vertical="center"/>
    </xf>
    <xf numFmtId="0" fontId="28" fillId="3" borderId="13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/>
    </xf>
    <xf numFmtId="9" fontId="1" fillId="3" borderId="7" xfId="0" applyNumberFormat="1" applyFont="1" applyFill="1" applyBorder="1" applyAlignment="1">
      <alignment horizontal="right" vertical="center" indent="1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27" fillId="4" borderId="0" xfId="0" applyFont="1" applyFill="1" applyBorder="1" applyAlignment="1"/>
    <xf numFmtId="0" fontId="27" fillId="4" borderId="0" xfId="0" applyFont="1" applyFill="1" applyBorder="1" applyAlignment="1">
      <alignment vertical="center" wrapText="1"/>
    </xf>
    <xf numFmtId="0" fontId="1" fillId="0" borderId="57" xfId="0" applyFont="1" applyBorder="1" applyAlignment="1" applyProtection="1">
      <alignment horizontal="left" vertical="center"/>
    </xf>
    <xf numFmtId="0" fontId="1" fillId="0" borderId="52" xfId="0" applyFont="1" applyBorder="1" applyAlignment="1" applyProtection="1">
      <alignment horizontal="left" vertical="center"/>
    </xf>
    <xf numFmtId="0" fontId="1" fillId="0" borderId="55" xfId="0" applyFont="1" applyBorder="1" applyAlignment="1" applyProtection="1">
      <alignment horizontal="left" vertical="center"/>
    </xf>
    <xf numFmtId="0" fontId="1" fillId="0" borderId="15" xfId="0" applyFont="1" applyBorder="1" applyAlignment="1" applyProtection="1">
      <alignment horizontal="left" vertical="center"/>
    </xf>
    <xf numFmtId="0" fontId="1" fillId="4" borderId="15" xfId="0" applyFont="1" applyFill="1" applyBorder="1" applyAlignment="1" applyProtection="1">
      <alignment horizontal="left" vertical="center"/>
    </xf>
    <xf numFmtId="0" fontId="0" fillId="4" borderId="56" xfId="0" applyFill="1" applyBorder="1" applyAlignment="1" applyProtection="1">
      <alignment vertical="center"/>
    </xf>
    <xf numFmtId="0" fontId="1" fillId="0" borderId="54" xfId="0" applyFont="1" applyBorder="1" applyAlignment="1" applyProtection="1">
      <alignment horizontal="left" vertical="center"/>
    </xf>
    <xf numFmtId="0" fontId="2" fillId="4" borderId="0" xfId="0" applyFont="1" applyFill="1" applyAlignment="1" applyProtection="1">
      <alignment horizontal="left" vertical="center" indent="1"/>
    </xf>
    <xf numFmtId="0" fontId="5" fillId="4" borderId="26" xfId="1" applyFill="1" applyBorder="1" applyAlignment="1">
      <alignment horizontal="center" vertical="center"/>
    </xf>
    <xf numFmtId="0" fontId="5" fillId="4" borderId="31" xfId="1" applyFill="1" applyBorder="1" applyAlignment="1">
      <alignment horizontal="center" vertical="center"/>
    </xf>
    <xf numFmtId="0" fontId="5" fillId="4" borderId="35" xfId="1" applyFill="1" applyBorder="1" applyAlignment="1">
      <alignment horizontal="center" vertical="center"/>
    </xf>
    <xf numFmtId="2" fontId="5" fillId="0" borderId="29" xfId="1" applyNumberFormat="1" applyBorder="1" applyAlignment="1">
      <alignment horizontal="center" vertical="top"/>
    </xf>
    <xf numFmtId="2" fontId="5" fillId="0" borderId="30" xfId="1" applyNumberFormat="1" applyBorder="1" applyAlignment="1">
      <alignment horizontal="center" vertical="top"/>
    </xf>
    <xf numFmtId="0" fontId="5" fillId="7" borderId="26" xfId="1" applyFill="1" applyBorder="1" applyAlignment="1">
      <alignment horizontal="center" vertical="center"/>
    </xf>
    <xf numFmtId="0" fontId="5" fillId="7" borderId="31" xfId="1" applyFill="1" applyBorder="1" applyAlignment="1">
      <alignment horizontal="center" vertical="center"/>
    </xf>
    <xf numFmtId="0" fontId="5" fillId="7" borderId="35" xfId="1" applyFill="1" applyBorder="1" applyAlignment="1">
      <alignment horizontal="center" vertical="center"/>
    </xf>
    <xf numFmtId="2" fontId="5" fillId="7" borderId="29" xfId="1" applyNumberFormat="1" applyFill="1" applyBorder="1" applyAlignment="1">
      <alignment horizontal="center" vertical="top"/>
    </xf>
    <xf numFmtId="2" fontId="5" fillId="7" borderId="30" xfId="1" applyNumberFormat="1" applyFill="1" applyBorder="1" applyAlignment="1">
      <alignment horizontal="center" vertical="top"/>
    </xf>
    <xf numFmtId="0" fontId="7" fillId="7" borderId="26" xfId="1" applyFont="1" applyFill="1" applyBorder="1" applyAlignment="1">
      <alignment horizontal="center" vertical="center"/>
    </xf>
    <xf numFmtId="0" fontId="7" fillId="7" borderId="31" xfId="1" applyFont="1" applyFill="1" applyBorder="1" applyAlignment="1">
      <alignment horizontal="center" vertical="center"/>
    </xf>
    <xf numFmtId="0" fontId="7" fillId="7" borderId="35" xfId="1" applyFont="1" applyFill="1" applyBorder="1" applyAlignment="1">
      <alignment horizontal="center" vertical="center"/>
    </xf>
    <xf numFmtId="2" fontId="7" fillId="0" borderId="29" xfId="1" applyNumberFormat="1" applyFont="1" applyBorder="1" applyAlignment="1">
      <alignment horizontal="center" vertical="top"/>
    </xf>
    <xf numFmtId="2" fontId="7" fillId="0" borderId="30" xfId="1" applyNumberFormat="1" applyFont="1" applyBorder="1" applyAlignment="1">
      <alignment horizontal="center" vertical="top"/>
    </xf>
    <xf numFmtId="2" fontId="5" fillId="7" borderId="49" xfId="1" applyNumberFormat="1" applyFill="1" applyBorder="1" applyAlignment="1">
      <alignment horizontal="center" vertical="top"/>
    </xf>
    <xf numFmtId="2" fontId="5" fillId="7" borderId="50" xfId="1" applyNumberForma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 wrapText="1"/>
    </xf>
    <xf numFmtId="0" fontId="27" fillId="4" borderId="99" xfId="0" applyFont="1" applyFill="1" applyBorder="1" applyAlignment="1">
      <alignment horizontal="center"/>
    </xf>
    <xf numFmtId="0" fontId="27" fillId="2" borderId="90" xfId="0" applyFont="1" applyFill="1" applyBorder="1" applyAlignment="1">
      <alignment horizontal="center" vertical="center" wrapText="1"/>
    </xf>
    <xf numFmtId="0" fontId="27" fillId="2" borderId="99" xfId="0" applyFont="1" applyFill="1" applyBorder="1" applyAlignment="1">
      <alignment horizontal="center" vertical="center" wrapText="1"/>
    </xf>
    <xf numFmtId="0" fontId="27" fillId="2" borderId="100" xfId="0" applyFont="1" applyFill="1" applyBorder="1" applyAlignment="1">
      <alignment horizontal="center" vertical="center" wrapText="1"/>
    </xf>
    <xf numFmtId="0" fontId="27" fillId="2" borderId="92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7" fillId="2" borderId="98" xfId="0" applyFont="1" applyFill="1" applyBorder="1" applyAlignment="1">
      <alignment horizontal="center" vertical="center" wrapText="1"/>
    </xf>
    <xf numFmtId="0" fontId="2" fillId="9" borderId="5" xfId="0" quotePrefix="1" applyFont="1" applyFill="1" applyBorder="1" applyAlignment="1">
      <alignment horizontal="left" vertical="center" wrapText="1"/>
    </xf>
    <xf numFmtId="0" fontId="2" fillId="9" borderId="6" xfId="0" quotePrefix="1" applyFont="1" applyFill="1" applyBorder="1" applyAlignment="1">
      <alignment horizontal="left" vertical="center" wrapText="1"/>
    </xf>
    <xf numFmtId="0" fontId="2" fillId="4" borderId="65" xfId="0" applyFont="1" applyFill="1" applyBorder="1" applyAlignment="1" applyProtection="1">
      <alignment horizontal="left" vertical="center"/>
      <protection locked="0" hidden="1"/>
    </xf>
    <xf numFmtId="0" fontId="2" fillId="4" borderId="59" xfId="0" applyFont="1" applyFill="1" applyBorder="1" applyAlignment="1" applyProtection="1">
      <alignment horizontal="left" vertical="center"/>
      <protection locked="0" hidden="1"/>
    </xf>
    <xf numFmtId="0" fontId="2" fillId="4" borderId="60" xfId="0" applyFont="1" applyFill="1" applyBorder="1" applyAlignment="1" applyProtection="1">
      <alignment horizontal="left" vertical="center"/>
      <protection locked="0" hidden="1"/>
    </xf>
    <xf numFmtId="0" fontId="2" fillId="4" borderId="66" xfId="0" applyFont="1" applyFill="1" applyBorder="1" applyAlignment="1" applyProtection="1">
      <alignment horizontal="left" vertical="center"/>
      <protection locked="0" hidden="1"/>
    </xf>
    <xf numFmtId="0" fontId="2" fillId="4" borderId="61" xfId="0" applyFont="1" applyFill="1" applyBorder="1" applyAlignment="1" applyProtection="1">
      <alignment horizontal="left" vertical="center"/>
      <protection locked="0" hidden="1"/>
    </xf>
    <xf numFmtId="0" fontId="2" fillId="4" borderId="62" xfId="0" applyFont="1" applyFill="1" applyBorder="1" applyAlignment="1" applyProtection="1">
      <alignment horizontal="left" vertical="center"/>
      <protection locked="0" hidden="1"/>
    </xf>
    <xf numFmtId="1" fontId="1" fillId="9" borderId="75" xfId="0" applyNumberFormat="1" applyFont="1" applyFill="1" applyBorder="1" applyAlignment="1">
      <alignment horizontal="center" vertical="center"/>
    </xf>
    <xf numFmtId="1" fontId="1" fillId="9" borderId="71" xfId="0" applyNumberFormat="1" applyFont="1" applyFill="1" applyBorder="1" applyAlignment="1">
      <alignment horizontal="center" vertical="center"/>
    </xf>
    <xf numFmtId="0" fontId="1" fillId="9" borderId="71" xfId="0" applyFont="1" applyFill="1" applyBorder="1" applyAlignment="1">
      <alignment horizontal="center" vertical="center"/>
    </xf>
    <xf numFmtId="0" fontId="1" fillId="9" borderId="72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0" fontId="2" fillId="11" borderId="6" xfId="0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/>
    </xf>
    <xf numFmtId="0" fontId="2" fillId="12" borderId="5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2" borderId="7" xfId="0" applyFont="1" applyFill="1" applyBorder="1" applyAlignment="1">
      <alignment horizontal="center" vertical="center"/>
    </xf>
    <xf numFmtId="0" fontId="2" fillId="2" borderId="58" xfId="0" applyFont="1" applyFill="1" applyBorder="1" applyAlignment="1" applyProtection="1">
      <alignment horizontal="center" vertical="center" wrapText="1"/>
    </xf>
    <xf numFmtId="0" fontId="16" fillId="11" borderId="5" xfId="0" applyFont="1" applyFill="1" applyBorder="1" applyAlignment="1">
      <alignment horizontal="center" vertical="center"/>
    </xf>
    <xf numFmtId="0" fontId="16" fillId="11" borderId="6" xfId="0" applyFont="1" applyFill="1" applyBorder="1" applyAlignment="1">
      <alignment horizontal="center" vertical="center"/>
    </xf>
    <xf numFmtId="0" fontId="16" fillId="11" borderId="7" xfId="0" applyFont="1" applyFill="1" applyBorder="1" applyAlignment="1">
      <alignment horizontal="center" vertical="center"/>
    </xf>
    <xf numFmtId="0" fontId="2" fillId="2" borderId="5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4" borderId="80" xfId="0" applyFont="1" applyFill="1" applyBorder="1" applyAlignment="1" applyProtection="1">
      <alignment horizontal="left" vertical="center"/>
      <protection locked="0" hidden="1"/>
    </xf>
    <xf numFmtId="0" fontId="2" fillId="4" borderId="81" xfId="0" applyFont="1" applyFill="1" applyBorder="1" applyAlignment="1" applyProtection="1">
      <alignment horizontal="left" vertical="center"/>
      <protection locked="0" hidden="1"/>
    </xf>
    <xf numFmtId="0" fontId="2" fillId="4" borderId="82" xfId="0" applyFont="1" applyFill="1" applyBorder="1" applyAlignment="1" applyProtection="1">
      <alignment horizontal="left" vertical="center"/>
      <protection locked="0" hidden="1"/>
    </xf>
    <xf numFmtId="0" fontId="22" fillId="4" borderId="29" xfId="1" applyFont="1" applyFill="1" applyBorder="1" applyAlignment="1">
      <alignment horizontal="center" vertical="center" wrapText="1"/>
    </xf>
    <xf numFmtId="0" fontId="22" fillId="4" borderId="29" xfId="1" applyFont="1" applyFill="1" applyBorder="1" applyAlignment="1">
      <alignment horizontal="center" vertical="center"/>
    </xf>
    <xf numFmtId="0" fontId="29" fillId="9" borderId="74" xfId="0" applyFont="1" applyFill="1" applyBorder="1" applyAlignment="1">
      <alignment horizontal="center" vertical="center"/>
    </xf>
    <xf numFmtId="0" fontId="29" fillId="9" borderId="11" xfId="0" applyFont="1" applyFill="1" applyBorder="1" applyAlignment="1">
      <alignment horizontal="center" vertical="center"/>
    </xf>
    <xf numFmtId="0" fontId="2" fillId="9" borderId="66" xfId="0" applyFont="1" applyFill="1" applyBorder="1" applyAlignment="1">
      <alignment vertical="center"/>
    </xf>
    <xf numFmtId="0" fontId="2" fillId="9" borderId="67" xfId="0" applyFont="1" applyFill="1" applyBorder="1" applyAlignment="1">
      <alignment vertical="center"/>
    </xf>
  </cellXfs>
  <cellStyles count="2">
    <cellStyle name="Normal" xfId="0" builtinId="0"/>
    <cellStyle name="Normal 2" xfId="1" xr:uid="{13E5E7EA-488E-48A3-81FF-34E246917267}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19050</xdr:rowOff>
    </xdr:from>
    <xdr:to>
      <xdr:col>3</xdr:col>
      <xdr:colOff>946741</xdr:colOff>
      <xdr:row>4</xdr:row>
      <xdr:rowOff>121684</xdr:rowOff>
    </xdr:to>
    <xdr:sp macro="" textlink="">
      <xdr:nvSpPr>
        <xdr:cNvPr id="2" name="object 3">
          <a:extLst>
            <a:ext uri="{FF2B5EF4-FFF2-40B4-BE49-F238E27FC236}">
              <a16:creationId xmlns:a16="http://schemas.microsoft.com/office/drawing/2014/main" id="{E4D6DBFE-DC23-4453-B667-3FF250272BCD}"/>
            </a:ext>
          </a:extLst>
        </xdr:cNvPr>
        <xdr:cNvSpPr/>
      </xdr:nvSpPr>
      <xdr:spPr>
        <a:xfrm>
          <a:off x="240594" y="117828"/>
          <a:ext cx="3373147" cy="652967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</xdr:spPr>
      <xdr:txBody>
        <a:bodyPr wrap="square" lIns="0" tIns="0" rIns="0" bIns="0" rtlCol="0"/>
        <a:lstStyle>
          <a:defPPr>
            <a:defRPr lang="es-ES_tradn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  <xdr:twoCellAnchor>
    <xdr:from>
      <xdr:col>4</xdr:col>
      <xdr:colOff>571500</xdr:colOff>
      <xdr:row>2</xdr:row>
      <xdr:rowOff>12700</xdr:rowOff>
    </xdr:from>
    <xdr:to>
      <xdr:col>12</xdr:col>
      <xdr:colOff>1149350</xdr:colOff>
      <xdr:row>4</xdr:row>
      <xdr:rowOff>121620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7A933601-BFC7-4649-9360-A4E6CC8964D2}"/>
            </a:ext>
          </a:extLst>
        </xdr:cNvPr>
        <xdr:cNvSpPr txBox="1">
          <a:spLocks noChangeArrowheads="1"/>
        </xdr:cNvSpPr>
      </xdr:nvSpPr>
      <xdr:spPr bwMode="auto">
        <a:xfrm>
          <a:off x="5099050" y="381000"/>
          <a:ext cx="5600700" cy="477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ES" sz="1100" b="1" i="0" u="none" strike="noStrike" cap="all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PRomo free hb 2021 resorts buse - monthly correction calculacion template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19050</xdr:rowOff>
    </xdr:from>
    <xdr:to>
      <xdr:col>3</xdr:col>
      <xdr:colOff>946741</xdr:colOff>
      <xdr:row>4</xdr:row>
      <xdr:rowOff>121684</xdr:rowOff>
    </xdr:to>
    <xdr:sp macro="" textlink="">
      <xdr:nvSpPr>
        <xdr:cNvPr id="2" name="object 3">
          <a:extLst>
            <a:ext uri="{FF2B5EF4-FFF2-40B4-BE49-F238E27FC236}">
              <a16:creationId xmlns:a16="http://schemas.microsoft.com/office/drawing/2014/main" id="{86BC6768-C3DA-4734-8C97-1C5AE4829FC6}"/>
            </a:ext>
          </a:extLst>
        </xdr:cNvPr>
        <xdr:cNvSpPr/>
      </xdr:nvSpPr>
      <xdr:spPr>
        <a:xfrm>
          <a:off x="228600" y="114300"/>
          <a:ext cx="3261316" cy="597934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</xdr:spPr>
      <xdr:txBody>
        <a:bodyPr wrap="square" lIns="0" tIns="0" rIns="0" bIns="0" rtlCol="0"/>
        <a:lstStyle>
          <a:defPPr>
            <a:defRPr lang="es-ES_tradn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  <xdr:twoCellAnchor>
    <xdr:from>
      <xdr:col>4</xdr:col>
      <xdr:colOff>571500</xdr:colOff>
      <xdr:row>2</xdr:row>
      <xdr:rowOff>12700</xdr:rowOff>
    </xdr:from>
    <xdr:to>
      <xdr:col>12</xdr:col>
      <xdr:colOff>1149350</xdr:colOff>
      <xdr:row>4</xdr:row>
      <xdr:rowOff>121620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F99EC32-6E8B-4C8D-AA51-79915C6688EE}"/>
            </a:ext>
          </a:extLst>
        </xdr:cNvPr>
        <xdr:cNvSpPr txBox="1">
          <a:spLocks noChangeArrowheads="1"/>
        </xdr:cNvSpPr>
      </xdr:nvSpPr>
      <xdr:spPr bwMode="auto">
        <a:xfrm>
          <a:off x="4886325" y="298450"/>
          <a:ext cx="6702425" cy="413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ES" sz="1100" b="1" i="0" u="none" strike="noStrike" cap="all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PRomo free hb 2021 resorts buse -  DAILY AMOUNTS IN RESERVATIONS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CE922-E472-4004-A1CA-C68A4E3244E7}">
  <dimension ref="A1:AI91"/>
  <sheetViews>
    <sheetView topLeftCell="E48" zoomScale="70" zoomScaleNormal="70" workbookViewId="0">
      <selection activeCell="G74" sqref="G74"/>
    </sheetView>
  </sheetViews>
  <sheetFormatPr defaultColWidth="9.1796875" defaultRowHeight="12.5"/>
  <cols>
    <col min="1" max="1" width="13.54296875" style="22" hidden="1" customWidth="1"/>
    <col min="2" max="3" width="0" style="22" hidden="1" customWidth="1"/>
    <col min="4" max="4" width="9.1796875" style="22" hidden="1" customWidth="1"/>
    <col min="5" max="5" width="9.1796875" style="22"/>
    <col min="6" max="6" width="14" style="22" customWidth="1"/>
    <col min="7" max="8" width="9.1796875" style="22"/>
    <col min="9" max="9" width="48.1796875" style="24" customWidth="1"/>
    <col min="10" max="12" width="9.1796875" style="24"/>
    <col min="13" max="16" width="0" style="24" hidden="1" customWidth="1"/>
    <col min="17" max="20" width="9.1796875" style="24"/>
    <col min="21" max="21" width="19.54296875" style="24" customWidth="1"/>
    <col min="22" max="35" width="9.1796875" style="24"/>
    <col min="36" max="16384" width="9.1796875" style="22"/>
  </cols>
  <sheetData>
    <row r="1" spans="1:28" ht="13" thickBot="1">
      <c r="E1" s="23" t="s">
        <v>31</v>
      </c>
      <c r="F1" s="23"/>
      <c r="G1" s="23"/>
      <c r="H1" s="23"/>
      <c r="Q1" s="23" t="s">
        <v>32</v>
      </c>
      <c r="R1" s="23"/>
      <c r="S1" s="23"/>
      <c r="Z1" s="25"/>
      <c r="AA1" s="25" t="s">
        <v>33</v>
      </c>
      <c r="AB1" s="25"/>
    </row>
    <row r="2" spans="1:28" ht="25.5" thickBot="1">
      <c r="A2" s="26" t="s">
        <v>34</v>
      </c>
      <c r="B2" s="27" t="s">
        <v>35</v>
      </c>
      <c r="C2" s="27" t="s">
        <v>36</v>
      </c>
      <c r="D2" s="28" t="s">
        <v>37</v>
      </c>
      <c r="E2" s="27" t="s">
        <v>38</v>
      </c>
      <c r="F2" s="27" t="s">
        <v>39</v>
      </c>
      <c r="G2" s="27" t="s">
        <v>4</v>
      </c>
      <c r="H2" s="29" t="s">
        <v>40</v>
      </c>
      <c r="M2" s="26" t="s">
        <v>34</v>
      </c>
      <c r="N2" s="27" t="s">
        <v>35</v>
      </c>
      <c r="O2" s="27" t="s">
        <v>36</v>
      </c>
      <c r="P2" s="28" t="s">
        <v>37</v>
      </c>
      <c r="Q2" s="27" t="s">
        <v>38</v>
      </c>
      <c r="R2" s="27" t="s">
        <v>39</v>
      </c>
      <c r="S2" s="27" t="s">
        <v>4</v>
      </c>
      <c r="T2" s="29" t="s">
        <v>40</v>
      </c>
      <c r="Z2" s="30">
        <v>1.06</v>
      </c>
      <c r="AA2" s="30">
        <v>1.1299999999999999</v>
      </c>
      <c r="AB2" s="31">
        <v>1.1000000000000001</v>
      </c>
    </row>
    <row r="3" spans="1:28" ht="13" hidden="1" thickBot="1">
      <c r="A3" s="32" t="s">
        <v>21</v>
      </c>
      <c r="B3" s="33" t="s">
        <v>41</v>
      </c>
      <c r="C3" s="33" t="s">
        <v>28</v>
      </c>
      <c r="D3" s="34" t="s">
        <v>42</v>
      </c>
      <c r="E3" s="35" t="s">
        <v>43</v>
      </c>
      <c r="F3" s="33"/>
      <c r="G3" s="36"/>
      <c r="H3" s="37"/>
      <c r="I3" s="262" t="s">
        <v>44</v>
      </c>
      <c r="M3" s="38" t="s">
        <v>45</v>
      </c>
      <c r="N3" s="33" t="s">
        <v>41</v>
      </c>
      <c r="O3" s="33" t="s">
        <v>28</v>
      </c>
      <c r="P3" s="34" t="s">
        <v>42</v>
      </c>
      <c r="Q3" s="35" t="s">
        <v>43</v>
      </c>
      <c r="R3" s="33" t="s">
        <v>46</v>
      </c>
      <c r="S3" s="33" t="s">
        <v>46</v>
      </c>
      <c r="T3" s="33" t="s">
        <v>46</v>
      </c>
      <c r="U3" s="262" t="s">
        <v>44</v>
      </c>
    </row>
    <row r="4" spans="1:28" ht="13" hidden="1" thickBot="1">
      <c r="A4" s="39" t="s">
        <v>21</v>
      </c>
      <c r="B4" s="40" t="s">
        <v>41</v>
      </c>
      <c r="C4" s="40" t="s">
        <v>28</v>
      </c>
      <c r="D4" s="41" t="s">
        <v>47</v>
      </c>
      <c r="E4" s="42" t="s">
        <v>48</v>
      </c>
      <c r="F4" s="40" t="s">
        <v>2</v>
      </c>
      <c r="G4" s="43">
        <f>+$B$24</f>
        <v>16.363636363636363</v>
      </c>
      <c r="H4" s="44">
        <f>+G4/2</f>
        <v>8.1818181818181817</v>
      </c>
      <c r="I4" s="263"/>
      <c r="M4" s="38" t="s">
        <v>45</v>
      </c>
      <c r="N4" s="40" t="s">
        <v>41</v>
      </c>
      <c r="O4" s="40" t="s">
        <v>28</v>
      </c>
      <c r="P4" s="41" t="s">
        <v>47</v>
      </c>
      <c r="Q4" s="42" t="s">
        <v>48</v>
      </c>
      <c r="R4" s="40" t="s">
        <v>2</v>
      </c>
      <c r="S4" s="43">
        <v>6.19</v>
      </c>
      <c r="T4" s="44">
        <v>3.09</v>
      </c>
      <c r="U4" s="263"/>
    </row>
    <row r="5" spans="1:28" ht="13" hidden="1" thickBot="1">
      <c r="A5" s="39" t="s">
        <v>21</v>
      </c>
      <c r="B5" s="40" t="s">
        <v>41</v>
      </c>
      <c r="C5" s="40" t="s">
        <v>28</v>
      </c>
      <c r="D5" s="41" t="s">
        <v>47</v>
      </c>
      <c r="E5" s="42" t="s">
        <v>1</v>
      </c>
      <c r="F5" s="40" t="s">
        <v>2</v>
      </c>
      <c r="G5" s="43">
        <f>+$B$24</f>
        <v>16.363636363636363</v>
      </c>
      <c r="H5" s="44">
        <f>+G5/2</f>
        <v>8.1818181818181817</v>
      </c>
      <c r="I5" s="263"/>
      <c r="M5" s="38" t="s">
        <v>45</v>
      </c>
      <c r="N5" s="40" t="s">
        <v>41</v>
      </c>
      <c r="O5" s="40" t="s">
        <v>28</v>
      </c>
      <c r="P5" s="41" t="s">
        <v>47</v>
      </c>
      <c r="Q5" s="42" t="s">
        <v>1</v>
      </c>
      <c r="R5" s="40" t="s">
        <v>2</v>
      </c>
      <c r="S5" s="43">
        <v>6.19</v>
      </c>
      <c r="T5" s="44">
        <v>3.09</v>
      </c>
      <c r="U5" s="263"/>
    </row>
    <row r="6" spans="1:28" ht="13" hidden="1" thickBot="1">
      <c r="A6" s="39" t="s">
        <v>21</v>
      </c>
      <c r="B6" s="40" t="s">
        <v>41</v>
      </c>
      <c r="C6" s="40" t="s">
        <v>28</v>
      </c>
      <c r="D6" s="41" t="s">
        <v>47</v>
      </c>
      <c r="E6" s="42" t="s">
        <v>1</v>
      </c>
      <c r="F6" s="40" t="s">
        <v>49</v>
      </c>
      <c r="G6" s="265" t="s">
        <v>50</v>
      </c>
      <c r="H6" s="266"/>
      <c r="I6" s="263"/>
      <c r="M6" s="38" t="s">
        <v>45</v>
      </c>
      <c r="N6" s="40" t="s">
        <v>41</v>
      </c>
      <c r="O6" s="40" t="s">
        <v>28</v>
      </c>
      <c r="P6" s="41" t="s">
        <v>47</v>
      </c>
      <c r="Q6" s="42" t="s">
        <v>1</v>
      </c>
      <c r="R6" s="40" t="s">
        <v>49</v>
      </c>
      <c r="S6" s="265" t="s">
        <v>50</v>
      </c>
      <c r="T6" s="266"/>
      <c r="U6" s="263"/>
    </row>
    <row r="7" spans="1:28" ht="13" hidden="1" thickBot="1">
      <c r="A7" s="45" t="s">
        <v>21</v>
      </c>
      <c r="B7" s="46" t="s">
        <v>41</v>
      </c>
      <c r="C7" s="46" t="s">
        <v>28</v>
      </c>
      <c r="D7" s="47" t="s">
        <v>47</v>
      </c>
      <c r="E7" s="48" t="s">
        <v>1</v>
      </c>
      <c r="F7" s="46" t="s">
        <v>3</v>
      </c>
      <c r="G7" s="49">
        <v>40.9</v>
      </c>
      <c r="H7" s="50">
        <f>+G7/2</f>
        <v>20.45</v>
      </c>
      <c r="I7" s="264"/>
      <c r="M7" s="38" t="s">
        <v>45</v>
      </c>
      <c r="N7" s="46" t="s">
        <v>41</v>
      </c>
      <c r="O7" s="46" t="s">
        <v>28</v>
      </c>
      <c r="P7" s="47" t="s">
        <v>47</v>
      </c>
      <c r="Q7" s="48" t="s">
        <v>1</v>
      </c>
      <c r="R7" s="46" t="s">
        <v>3</v>
      </c>
      <c r="S7" s="49">
        <v>16.809999999999999</v>
      </c>
      <c r="T7" s="50">
        <f>+S7/2</f>
        <v>8.4049999999999994</v>
      </c>
      <c r="U7" s="264"/>
    </row>
    <row r="8" spans="1:28" ht="13" hidden="1" thickBot="1">
      <c r="A8" s="32" t="s">
        <v>21</v>
      </c>
      <c r="B8" s="33" t="s">
        <v>51</v>
      </c>
      <c r="C8" s="33" t="s">
        <v>28</v>
      </c>
      <c r="D8" s="34" t="s">
        <v>42</v>
      </c>
      <c r="E8" s="35" t="s">
        <v>43</v>
      </c>
      <c r="F8" s="33"/>
      <c r="G8" s="36"/>
      <c r="H8" s="37"/>
      <c r="I8" s="262" t="s">
        <v>52</v>
      </c>
      <c r="M8" s="38" t="s">
        <v>45</v>
      </c>
      <c r="N8" s="33" t="s">
        <v>51</v>
      </c>
      <c r="O8" s="33" t="s">
        <v>28</v>
      </c>
      <c r="P8" s="34" t="s">
        <v>42</v>
      </c>
      <c r="Q8" s="35" t="s">
        <v>43</v>
      </c>
      <c r="R8" s="33" t="s">
        <v>46</v>
      </c>
      <c r="S8" s="33" t="s">
        <v>46</v>
      </c>
      <c r="T8" s="33" t="s">
        <v>46</v>
      </c>
      <c r="U8" s="262" t="s">
        <v>52</v>
      </c>
    </row>
    <row r="9" spans="1:28" ht="13" hidden="1" thickBot="1">
      <c r="A9" s="39" t="s">
        <v>21</v>
      </c>
      <c r="B9" s="40" t="s">
        <v>51</v>
      </c>
      <c r="C9" s="40" t="s">
        <v>28</v>
      </c>
      <c r="D9" s="41" t="s">
        <v>47</v>
      </c>
      <c r="E9" s="42" t="s">
        <v>48</v>
      </c>
      <c r="F9" s="40" t="s">
        <v>2</v>
      </c>
      <c r="G9" s="43">
        <f>+$B$24</f>
        <v>16.363636363636363</v>
      </c>
      <c r="H9" s="44">
        <f>+G9/2</f>
        <v>8.1818181818181817</v>
      </c>
      <c r="I9" s="263"/>
      <c r="M9" s="38" t="s">
        <v>45</v>
      </c>
      <c r="N9" s="40" t="s">
        <v>51</v>
      </c>
      <c r="O9" s="40" t="s">
        <v>28</v>
      </c>
      <c r="P9" s="41" t="s">
        <v>47</v>
      </c>
      <c r="Q9" s="42" t="s">
        <v>48</v>
      </c>
      <c r="R9" s="40" t="s">
        <v>2</v>
      </c>
      <c r="S9" s="43">
        <v>6.19</v>
      </c>
      <c r="T9" s="44">
        <v>3.09</v>
      </c>
      <c r="U9" s="263"/>
    </row>
    <row r="10" spans="1:28" ht="13" hidden="1" thickBot="1">
      <c r="A10" s="39" t="s">
        <v>21</v>
      </c>
      <c r="B10" s="40" t="s">
        <v>51</v>
      </c>
      <c r="C10" s="40" t="s">
        <v>28</v>
      </c>
      <c r="D10" s="41" t="s">
        <v>47</v>
      </c>
      <c r="E10" s="42" t="s">
        <v>1</v>
      </c>
      <c r="F10" s="40" t="s">
        <v>2</v>
      </c>
      <c r="G10" s="43">
        <f>+$B$24</f>
        <v>16.363636363636363</v>
      </c>
      <c r="H10" s="44">
        <f>+G10/2</f>
        <v>8.1818181818181817</v>
      </c>
      <c r="I10" s="263"/>
      <c r="M10" s="38" t="s">
        <v>45</v>
      </c>
      <c r="N10" s="40" t="s">
        <v>51</v>
      </c>
      <c r="O10" s="40" t="s">
        <v>28</v>
      </c>
      <c r="P10" s="41" t="s">
        <v>47</v>
      </c>
      <c r="Q10" s="42" t="s">
        <v>1</v>
      </c>
      <c r="R10" s="40" t="s">
        <v>2</v>
      </c>
      <c r="S10" s="43">
        <v>6.19</v>
      </c>
      <c r="T10" s="44">
        <v>3.09</v>
      </c>
      <c r="U10" s="263"/>
    </row>
    <row r="11" spans="1:28" ht="13" hidden="1" thickBot="1">
      <c r="A11" s="39" t="s">
        <v>21</v>
      </c>
      <c r="B11" s="40" t="s">
        <v>51</v>
      </c>
      <c r="C11" s="40" t="s">
        <v>28</v>
      </c>
      <c r="D11" s="41" t="s">
        <v>47</v>
      </c>
      <c r="E11" s="42" t="s">
        <v>1</v>
      </c>
      <c r="F11" s="40" t="s">
        <v>49</v>
      </c>
      <c r="G11" s="265" t="s">
        <v>50</v>
      </c>
      <c r="H11" s="266"/>
      <c r="I11" s="263"/>
      <c r="M11" s="38" t="s">
        <v>45</v>
      </c>
      <c r="N11" s="40" t="s">
        <v>51</v>
      </c>
      <c r="O11" s="40" t="s">
        <v>28</v>
      </c>
      <c r="P11" s="41" t="s">
        <v>47</v>
      </c>
      <c r="Q11" s="42" t="s">
        <v>1</v>
      </c>
      <c r="R11" s="40" t="s">
        <v>49</v>
      </c>
      <c r="S11" s="265" t="s">
        <v>50</v>
      </c>
      <c r="T11" s="266"/>
      <c r="U11" s="263"/>
    </row>
    <row r="12" spans="1:28" ht="13" hidden="1" thickBot="1">
      <c r="A12" s="51" t="s">
        <v>21</v>
      </c>
      <c r="B12" s="52" t="s">
        <v>51</v>
      </c>
      <c r="C12" s="52" t="s">
        <v>28</v>
      </c>
      <c r="D12" s="53" t="s">
        <v>47</v>
      </c>
      <c r="E12" s="54" t="s">
        <v>1</v>
      </c>
      <c r="F12" s="52" t="s">
        <v>3</v>
      </c>
      <c r="G12" s="55">
        <v>300</v>
      </c>
      <c r="H12" s="56">
        <f>+G12/2</f>
        <v>150</v>
      </c>
      <c r="I12" s="264"/>
      <c r="M12" s="38" t="s">
        <v>45</v>
      </c>
      <c r="N12" s="52" t="s">
        <v>51</v>
      </c>
      <c r="O12" s="52" t="s">
        <v>28</v>
      </c>
      <c r="P12" s="53" t="s">
        <v>47</v>
      </c>
      <c r="Q12" s="54" t="s">
        <v>1</v>
      </c>
      <c r="R12" s="52" t="s">
        <v>3</v>
      </c>
      <c r="S12" s="55">
        <v>82.23</v>
      </c>
      <c r="T12" s="56">
        <f>S12/2</f>
        <v>41.115000000000002</v>
      </c>
      <c r="U12" s="264"/>
    </row>
    <row r="13" spans="1:28" ht="13" hidden="1" thickBot="1">
      <c r="A13" s="32" t="s">
        <v>21</v>
      </c>
      <c r="B13" s="33" t="s">
        <v>53</v>
      </c>
      <c r="C13" s="33" t="s">
        <v>28</v>
      </c>
      <c r="D13" s="57"/>
      <c r="E13" s="35" t="s">
        <v>43</v>
      </c>
      <c r="F13" s="33"/>
      <c r="G13" s="36"/>
      <c r="H13" s="37"/>
      <c r="I13" s="262" t="s">
        <v>54</v>
      </c>
      <c r="M13" s="38" t="s">
        <v>45</v>
      </c>
      <c r="N13" s="33" t="s">
        <v>53</v>
      </c>
      <c r="O13" s="33" t="s">
        <v>28</v>
      </c>
      <c r="P13" s="57"/>
      <c r="Q13" s="35" t="s">
        <v>43</v>
      </c>
      <c r="R13" s="33" t="s">
        <v>46</v>
      </c>
      <c r="S13" s="33" t="s">
        <v>46</v>
      </c>
      <c r="T13" s="33" t="s">
        <v>46</v>
      </c>
      <c r="U13" s="262" t="s">
        <v>55</v>
      </c>
    </row>
    <row r="14" spans="1:28" ht="13" hidden="1" thickBot="1">
      <c r="A14" s="39" t="s">
        <v>21</v>
      </c>
      <c r="B14" s="40" t="s">
        <v>53</v>
      </c>
      <c r="C14" s="40" t="s">
        <v>28</v>
      </c>
      <c r="D14" s="58"/>
      <c r="E14" s="42" t="s">
        <v>48</v>
      </c>
      <c r="F14" s="40" t="s">
        <v>2</v>
      </c>
      <c r="G14" s="43">
        <f>+$B$24*0.9</f>
        <v>14.727272727272727</v>
      </c>
      <c r="H14" s="44">
        <f>+G14/2</f>
        <v>7.3636363636363633</v>
      </c>
      <c r="I14" s="263"/>
      <c r="M14" s="38" t="s">
        <v>45</v>
      </c>
      <c r="N14" s="40" t="s">
        <v>53</v>
      </c>
      <c r="O14" s="40" t="s">
        <v>28</v>
      </c>
      <c r="P14" s="58"/>
      <c r="Q14" s="42" t="s">
        <v>48</v>
      </c>
      <c r="R14" s="40" t="s">
        <v>2</v>
      </c>
      <c r="S14" s="43">
        <f>S4*0.9</f>
        <v>5.5710000000000006</v>
      </c>
      <c r="T14" s="44">
        <f>T4*0.9</f>
        <v>2.7810000000000001</v>
      </c>
      <c r="U14" s="263"/>
    </row>
    <row r="15" spans="1:28" ht="13" hidden="1" thickBot="1">
      <c r="A15" s="39" t="s">
        <v>21</v>
      </c>
      <c r="B15" s="40" t="s">
        <v>53</v>
      </c>
      <c r="C15" s="40" t="s">
        <v>28</v>
      </c>
      <c r="D15" s="58"/>
      <c r="E15" s="42" t="s">
        <v>1</v>
      </c>
      <c r="F15" s="40" t="s">
        <v>2</v>
      </c>
      <c r="G15" s="43">
        <f>+$B$24*0.9</f>
        <v>14.727272727272727</v>
      </c>
      <c r="H15" s="44">
        <f>+G15/2</f>
        <v>7.3636363636363633</v>
      </c>
      <c r="I15" s="263"/>
      <c r="M15" s="38" t="s">
        <v>45</v>
      </c>
      <c r="N15" s="40" t="s">
        <v>53</v>
      </c>
      <c r="O15" s="40" t="s">
        <v>28</v>
      </c>
      <c r="P15" s="58"/>
      <c r="Q15" s="42" t="s">
        <v>1</v>
      </c>
      <c r="R15" s="40" t="s">
        <v>2</v>
      </c>
      <c r="S15" s="43">
        <f>S5*0.9</f>
        <v>5.5710000000000006</v>
      </c>
      <c r="T15" s="44">
        <f>T5*0.9</f>
        <v>2.7810000000000001</v>
      </c>
      <c r="U15" s="263"/>
    </row>
    <row r="16" spans="1:28" ht="13" hidden="1" thickBot="1">
      <c r="A16" s="39" t="s">
        <v>21</v>
      </c>
      <c r="B16" s="40" t="s">
        <v>53</v>
      </c>
      <c r="C16" s="40" t="s">
        <v>28</v>
      </c>
      <c r="D16" s="58"/>
      <c r="E16" s="42" t="s">
        <v>1</v>
      </c>
      <c r="F16" s="40" t="s">
        <v>49</v>
      </c>
      <c r="G16" s="265" t="s">
        <v>50</v>
      </c>
      <c r="H16" s="266"/>
      <c r="I16" s="263"/>
      <c r="M16" s="38" t="s">
        <v>45</v>
      </c>
      <c r="N16" s="40" t="s">
        <v>53</v>
      </c>
      <c r="O16" s="40" t="s">
        <v>28</v>
      </c>
      <c r="P16" s="58"/>
      <c r="Q16" s="42" t="s">
        <v>1</v>
      </c>
      <c r="R16" s="40" t="s">
        <v>49</v>
      </c>
      <c r="S16" s="265" t="s">
        <v>50</v>
      </c>
      <c r="T16" s="266"/>
      <c r="U16" s="263"/>
    </row>
    <row r="17" spans="1:29" ht="13.5" hidden="1" customHeight="1" thickBot="1">
      <c r="A17" s="45" t="s">
        <v>21</v>
      </c>
      <c r="B17" s="46" t="s">
        <v>53</v>
      </c>
      <c r="C17" s="46" t="s">
        <v>28</v>
      </c>
      <c r="D17" s="59"/>
      <c r="E17" s="48" t="s">
        <v>1</v>
      </c>
      <c r="F17" s="46" t="s">
        <v>3</v>
      </c>
      <c r="G17" s="49">
        <v>36.81</v>
      </c>
      <c r="H17" s="50">
        <f>+G17/2</f>
        <v>18.405000000000001</v>
      </c>
      <c r="I17" s="264"/>
      <c r="M17" s="38" t="s">
        <v>45</v>
      </c>
      <c r="N17" s="46" t="s">
        <v>53</v>
      </c>
      <c r="O17" s="46" t="s">
        <v>28</v>
      </c>
      <c r="P17" s="59"/>
      <c r="Q17" s="48" t="s">
        <v>1</v>
      </c>
      <c r="R17" s="46" t="s">
        <v>3</v>
      </c>
      <c r="S17" s="49">
        <f>S7*0.9</f>
        <v>15.129</v>
      </c>
      <c r="T17" s="50">
        <f>T7*0.9</f>
        <v>7.5644999999999998</v>
      </c>
      <c r="U17" s="264"/>
    </row>
    <row r="18" spans="1:29" ht="13" thickBot="1">
      <c r="A18" s="60" t="s">
        <v>21</v>
      </c>
      <c r="B18" s="61" t="s">
        <v>53</v>
      </c>
      <c r="C18" s="61" t="s">
        <v>28</v>
      </c>
      <c r="D18" s="62"/>
      <c r="E18" s="61" t="s">
        <v>43</v>
      </c>
      <c r="F18" s="61"/>
      <c r="G18" s="63"/>
      <c r="H18" s="64"/>
      <c r="I18" s="267" t="s">
        <v>56</v>
      </c>
      <c r="M18" s="65" t="s">
        <v>45</v>
      </c>
      <c r="N18" s="61" t="s">
        <v>53</v>
      </c>
      <c r="O18" s="61" t="s">
        <v>28</v>
      </c>
      <c r="P18" s="62"/>
      <c r="Q18" s="61" t="s">
        <v>43</v>
      </c>
      <c r="R18" s="61" t="s">
        <v>46</v>
      </c>
      <c r="S18" s="61" t="s">
        <v>46</v>
      </c>
      <c r="T18" s="61" t="s">
        <v>46</v>
      </c>
      <c r="U18" s="267" t="s">
        <v>56</v>
      </c>
    </row>
    <row r="19" spans="1:29" ht="13" thickBot="1">
      <c r="A19" s="66" t="s">
        <v>21</v>
      </c>
      <c r="B19" s="67" t="s">
        <v>53</v>
      </c>
      <c r="C19" s="67" t="s">
        <v>28</v>
      </c>
      <c r="D19" s="68"/>
      <c r="E19" s="67" t="s">
        <v>48</v>
      </c>
      <c r="F19" s="67" t="s">
        <v>2</v>
      </c>
      <c r="G19" s="69">
        <v>13.136363636363635</v>
      </c>
      <c r="H19" s="70">
        <f>+G19/2</f>
        <v>6.5681818181818175</v>
      </c>
      <c r="I19" s="268"/>
      <c r="M19" s="65" t="s">
        <v>45</v>
      </c>
      <c r="N19" s="67" t="s">
        <v>53</v>
      </c>
      <c r="O19" s="67" t="s">
        <v>28</v>
      </c>
      <c r="P19" s="68"/>
      <c r="Q19" s="67" t="s">
        <v>48</v>
      </c>
      <c r="R19" s="67" t="s">
        <v>2</v>
      </c>
      <c r="S19" s="69">
        <v>6.1624999999999996</v>
      </c>
      <c r="T19" s="70">
        <f>T9*0.9</f>
        <v>2.7810000000000001</v>
      </c>
      <c r="U19" s="268"/>
    </row>
    <row r="20" spans="1:29" ht="13" thickBot="1">
      <c r="A20" s="66" t="s">
        <v>21</v>
      </c>
      <c r="B20" s="67" t="s">
        <v>53</v>
      </c>
      <c r="C20" s="67" t="s">
        <v>28</v>
      </c>
      <c r="D20" s="68"/>
      <c r="E20" s="67" t="s">
        <v>1</v>
      </c>
      <c r="F20" s="67" t="s">
        <v>2</v>
      </c>
      <c r="G20" s="69">
        <f>G19</f>
        <v>13.136363636363635</v>
      </c>
      <c r="H20" s="70">
        <f>+G20/2</f>
        <v>6.5681818181818175</v>
      </c>
      <c r="I20" s="268"/>
      <c r="M20" s="65" t="s">
        <v>45</v>
      </c>
      <c r="N20" s="67" t="s">
        <v>53</v>
      </c>
      <c r="O20" s="67" t="s">
        <v>28</v>
      </c>
      <c r="P20" s="68"/>
      <c r="Q20" s="67" t="s">
        <v>1</v>
      </c>
      <c r="R20" s="67" t="s">
        <v>2</v>
      </c>
      <c r="S20" s="69">
        <f>S19</f>
        <v>6.1624999999999996</v>
      </c>
      <c r="T20" s="70">
        <f>T10*0.9</f>
        <v>2.7810000000000001</v>
      </c>
      <c r="U20" s="268"/>
    </row>
    <row r="21" spans="1:29" ht="13" thickBot="1">
      <c r="A21" s="66" t="s">
        <v>21</v>
      </c>
      <c r="B21" s="67" t="s">
        <v>53</v>
      </c>
      <c r="C21" s="67" t="s">
        <v>28</v>
      </c>
      <c r="D21" s="68"/>
      <c r="E21" s="67" t="s">
        <v>1</v>
      </c>
      <c r="F21" s="67" t="s">
        <v>49</v>
      </c>
      <c r="G21" s="270" t="s">
        <v>50</v>
      </c>
      <c r="H21" s="271"/>
      <c r="I21" s="268"/>
      <c r="M21" s="65" t="s">
        <v>45</v>
      </c>
      <c r="N21" s="67" t="s">
        <v>53</v>
      </c>
      <c r="O21" s="67" t="s">
        <v>28</v>
      </c>
      <c r="P21" s="68"/>
      <c r="Q21" s="67" t="s">
        <v>1</v>
      </c>
      <c r="R21" s="67" t="s">
        <v>49</v>
      </c>
      <c r="S21" s="270" t="s">
        <v>50</v>
      </c>
      <c r="T21" s="271"/>
      <c r="U21" s="268"/>
      <c r="Z21" s="71" t="s">
        <v>57</v>
      </c>
      <c r="AA21" s="71"/>
      <c r="AB21" s="71"/>
      <c r="AC21" s="71"/>
    </row>
    <row r="22" spans="1:29" ht="13.5" customHeight="1" thickBot="1">
      <c r="A22" s="72" t="s">
        <v>21</v>
      </c>
      <c r="B22" s="73" t="s">
        <v>53</v>
      </c>
      <c r="C22" s="73" t="s">
        <v>28</v>
      </c>
      <c r="D22" s="74"/>
      <c r="E22" s="73" t="s">
        <v>1</v>
      </c>
      <c r="F22" s="73" t="s">
        <v>3</v>
      </c>
      <c r="G22" s="75">
        <v>27.27272727272727</v>
      </c>
      <c r="H22" s="76">
        <f>+G22/2</f>
        <v>13.636363636363635</v>
      </c>
      <c r="I22" s="269"/>
      <c r="M22" s="65" t="s">
        <v>45</v>
      </c>
      <c r="N22" s="73" t="s">
        <v>53</v>
      </c>
      <c r="O22" s="73" t="s">
        <v>28</v>
      </c>
      <c r="P22" s="74"/>
      <c r="Q22" s="73" t="s">
        <v>1</v>
      </c>
      <c r="R22" s="73" t="s">
        <v>3</v>
      </c>
      <c r="S22" s="75">
        <v>17</v>
      </c>
      <c r="T22" s="76">
        <v>7.5644999999999998</v>
      </c>
      <c r="U22" s="269"/>
    </row>
    <row r="23" spans="1:29" s="24" customFormat="1">
      <c r="I23" s="77" t="s">
        <v>58</v>
      </c>
      <c r="J23" s="71"/>
      <c r="U23" s="71" t="s">
        <v>59</v>
      </c>
    </row>
    <row r="24" spans="1:29" s="24" customFormat="1">
      <c r="A24" s="78">
        <v>18</v>
      </c>
      <c r="B24" s="78">
        <f>+A24/1.1</f>
        <v>16.363636363636363</v>
      </c>
      <c r="I24" s="24" t="s">
        <v>60</v>
      </c>
      <c r="U24" s="24" t="s">
        <v>61</v>
      </c>
    </row>
    <row r="25" spans="1:29" s="24" customFormat="1">
      <c r="B25" s="78">
        <f t="shared" ref="B25:B26" si="0">+A25/1.1</f>
        <v>0</v>
      </c>
      <c r="U25" s="24" t="s">
        <v>62</v>
      </c>
    </row>
    <row r="26" spans="1:29" s="24" customFormat="1" ht="13" thickBot="1">
      <c r="B26" s="78">
        <f t="shared" si="0"/>
        <v>0</v>
      </c>
      <c r="E26" s="23" t="s">
        <v>63</v>
      </c>
      <c r="F26" s="23"/>
      <c r="G26" s="23"/>
      <c r="Q26" s="23" t="s">
        <v>64</v>
      </c>
      <c r="R26" s="23"/>
      <c r="S26" s="23"/>
      <c r="U26" s="24" t="s">
        <v>60</v>
      </c>
    </row>
    <row r="27" spans="1:29" s="24" customFormat="1" ht="25.5" thickBot="1">
      <c r="A27" s="26" t="s">
        <v>34</v>
      </c>
      <c r="B27" s="27" t="s">
        <v>35</v>
      </c>
      <c r="C27" s="27" t="s">
        <v>36</v>
      </c>
      <c r="D27" s="28" t="s">
        <v>37</v>
      </c>
      <c r="E27" s="27" t="s">
        <v>38</v>
      </c>
      <c r="F27" s="27" t="s">
        <v>39</v>
      </c>
      <c r="G27" s="27" t="s">
        <v>4</v>
      </c>
      <c r="H27" s="29" t="s">
        <v>40</v>
      </c>
      <c r="M27" s="26" t="s">
        <v>34</v>
      </c>
      <c r="N27" s="27" t="s">
        <v>35</v>
      </c>
      <c r="O27" s="27" t="s">
        <v>36</v>
      </c>
      <c r="P27" s="28" t="s">
        <v>37</v>
      </c>
      <c r="Q27" s="27" t="s">
        <v>38</v>
      </c>
      <c r="R27" s="27" t="s">
        <v>39</v>
      </c>
      <c r="S27" s="27" t="s">
        <v>4</v>
      </c>
      <c r="T27" s="29" t="s">
        <v>40</v>
      </c>
    </row>
    <row r="28" spans="1:29" s="24" customFormat="1" ht="13" hidden="1" thickBot="1">
      <c r="A28" s="79" t="s">
        <v>26</v>
      </c>
      <c r="B28" s="33" t="s">
        <v>41</v>
      </c>
      <c r="C28" s="33" t="s">
        <v>28</v>
      </c>
      <c r="D28" s="34" t="s">
        <v>42</v>
      </c>
      <c r="E28" s="35" t="s">
        <v>43</v>
      </c>
      <c r="F28" s="33"/>
      <c r="G28" s="36" t="s">
        <v>46</v>
      </c>
      <c r="H28" s="37" t="s">
        <v>46</v>
      </c>
      <c r="I28" s="262" t="s">
        <v>44</v>
      </c>
      <c r="M28" s="32" t="s">
        <v>24</v>
      </c>
      <c r="N28" s="33" t="s">
        <v>41</v>
      </c>
      <c r="O28" s="33" t="s">
        <v>28</v>
      </c>
      <c r="P28" s="34" t="s">
        <v>42</v>
      </c>
      <c r="Q28" s="35" t="s">
        <v>43</v>
      </c>
      <c r="R28" s="33"/>
      <c r="S28" s="80" t="s">
        <v>46</v>
      </c>
      <c r="T28" s="80" t="s">
        <v>46</v>
      </c>
      <c r="U28" s="262" t="s">
        <v>44</v>
      </c>
    </row>
    <row r="29" spans="1:29" s="24" customFormat="1" ht="13" hidden="1" thickBot="1">
      <c r="A29" s="81" t="s">
        <v>26</v>
      </c>
      <c r="B29" s="40" t="s">
        <v>41</v>
      </c>
      <c r="C29" s="40" t="s">
        <v>28</v>
      </c>
      <c r="D29" s="41" t="s">
        <v>47</v>
      </c>
      <c r="E29" s="42" t="s">
        <v>48</v>
      </c>
      <c r="F29" s="40" t="s">
        <v>2</v>
      </c>
      <c r="G29" s="43">
        <v>10</v>
      </c>
      <c r="H29" s="44">
        <f>+G29/2</f>
        <v>5</v>
      </c>
      <c r="I29" s="263"/>
      <c r="M29" s="39" t="s">
        <v>24</v>
      </c>
      <c r="N29" s="40" t="s">
        <v>41</v>
      </c>
      <c r="O29" s="40" t="s">
        <v>28</v>
      </c>
      <c r="P29" s="41" t="s">
        <v>47</v>
      </c>
      <c r="Q29" s="42" t="s">
        <v>48</v>
      </c>
      <c r="R29" s="40" t="s">
        <v>2</v>
      </c>
      <c r="S29" s="43">
        <v>6.12</v>
      </c>
      <c r="T29" s="44">
        <f>+S29/2</f>
        <v>3.06</v>
      </c>
      <c r="U29" s="263"/>
    </row>
    <row r="30" spans="1:29" s="24" customFormat="1" ht="13" hidden="1" thickBot="1">
      <c r="A30" s="81" t="s">
        <v>26</v>
      </c>
      <c r="B30" s="40" t="s">
        <v>41</v>
      </c>
      <c r="C30" s="40" t="s">
        <v>28</v>
      </c>
      <c r="D30" s="41" t="s">
        <v>47</v>
      </c>
      <c r="E30" s="42" t="s">
        <v>1</v>
      </c>
      <c r="F30" s="40" t="s">
        <v>2</v>
      </c>
      <c r="G30" s="43">
        <v>10</v>
      </c>
      <c r="H30" s="44">
        <f>+G30/2</f>
        <v>5</v>
      </c>
      <c r="I30" s="263"/>
      <c r="M30" s="39" t="s">
        <v>24</v>
      </c>
      <c r="N30" s="40" t="s">
        <v>41</v>
      </c>
      <c r="O30" s="40" t="s">
        <v>28</v>
      </c>
      <c r="P30" s="41" t="s">
        <v>47</v>
      </c>
      <c r="Q30" s="42" t="s">
        <v>1</v>
      </c>
      <c r="R30" s="40" t="s">
        <v>2</v>
      </c>
      <c r="S30" s="43">
        <v>6.12</v>
      </c>
      <c r="T30" s="44">
        <f>+S30/2</f>
        <v>3.06</v>
      </c>
      <c r="U30" s="263"/>
    </row>
    <row r="31" spans="1:29" s="24" customFormat="1" ht="13" hidden="1" thickBot="1">
      <c r="A31" s="82" t="s">
        <v>26</v>
      </c>
      <c r="B31" s="40" t="s">
        <v>41</v>
      </c>
      <c r="C31" s="40" t="s">
        <v>28</v>
      </c>
      <c r="D31" s="41" t="s">
        <v>47</v>
      </c>
      <c r="E31" s="42" t="s">
        <v>1</v>
      </c>
      <c r="F31" s="40" t="s">
        <v>49</v>
      </c>
      <c r="G31" s="265" t="s">
        <v>50</v>
      </c>
      <c r="H31" s="266"/>
      <c r="I31" s="263"/>
      <c r="M31" s="39" t="s">
        <v>24</v>
      </c>
      <c r="N31" s="40" t="s">
        <v>41</v>
      </c>
      <c r="O31" s="40" t="s">
        <v>28</v>
      </c>
      <c r="P31" s="41" t="s">
        <v>47</v>
      </c>
      <c r="Q31" s="42" t="s">
        <v>1</v>
      </c>
      <c r="R31" s="40" t="s">
        <v>49</v>
      </c>
      <c r="S31" s="265" t="s">
        <v>50</v>
      </c>
      <c r="T31" s="266"/>
      <c r="U31" s="263"/>
    </row>
    <row r="32" spans="1:29" s="24" customFormat="1" ht="13" hidden="1" thickBot="1">
      <c r="A32" s="46" t="s">
        <v>26</v>
      </c>
      <c r="B32" s="46" t="s">
        <v>41</v>
      </c>
      <c r="C32" s="46" t="s">
        <v>28</v>
      </c>
      <c r="D32" s="47" t="s">
        <v>47</v>
      </c>
      <c r="E32" s="48" t="s">
        <v>1</v>
      </c>
      <c r="F32" s="46" t="s">
        <v>3</v>
      </c>
      <c r="G32" s="49">
        <v>32.74</v>
      </c>
      <c r="H32" s="50">
        <f>+G32/2</f>
        <v>16.37</v>
      </c>
      <c r="I32" s="264"/>
      <c r="M32" s="45" t="s">
        <v>24</v>
      </c>
      <c r="N32" s="46" t="s">
        <v>41</v>
      </c>
      <c r="O32" s="46" t="s">
        <v>28</v>
      </c>
      <c r="P32" s="47" t="s">
        <v>47</v>
      </c>
      <c r="Q32" s="48" t="s">
        <v>1</v>
      </c>
      <c r="R32" s="46" t="s">
        <v>3</v>
      </c>
      <c r="S32" s="49">
        <v>16.809999999999999</v>
      </c>
      <c r="T32" s="50">
        <f>+S32/2</f>
        <v>8.4049999999999994</v>
      </c>
      <c r="U32" s="264"/>
    </row>
    <row r="33" spans="1:21" s="24" customFormat="1" ht="13" hidden="1" thickBot="1">
      <c r="A33" s="33" t="s">
        <v>26</v>
      </c>
      <c r="B33" s="33" t="s">
        <v>51</v>
      </c>
      <c r="C33" s="33" t="s">
        <v>28</v>
      </c>
      <c r="D33" s="34" t="s">
        <v>42</v>
      </c>
      <c r="E33" s="35" t="s">
        <v>43</v>
      </c>
      <c r="F33" s="33"/>
      <c r="G33" s="36" t="s">
        <v>46</v>
      </c>
      <c r="H33" s="37" t="s">
        <v>46</v>
      </c>
      <c r="I33" s="262" t="s">
        <v>52</v>
      </c>
      <c r="M33" s="32" t="s">
        <v>24</v>
      </c>
      <c r="N33" s="33" t="s">
        <v>51</v>
      </c>
      <c r="O33" s="33" t="s">
        <v>28</v>
      </c>
      <c r="P33" s="34" t="s">
        <v>42</v>
      </c>
      <c r="Q33" s="35" t="s">
        <v>43</v>
      </c>
      <c r="R33" s="33"/>
      <c r="S33" s="80" t="s">
        <v>46</v>
      </c>
      <c r="T33" s="83" t="s">
        <v>46</v>
      </c>
      <c r="U33" s="262" t="s">
        <v>52</v>
      </c>
    </row>
    <row r="34" spans="1:21" s="24" customFormat="1" ht="13" hidden="1" thickBot="1">
      <c r="A34" s="40" t="s">
        <v>26</v>
      </c>
      <c r="B34" s="40" t="s">
        <v>51</v>
      </c>
      <c r="C34" s="40" t="s">
        <v>28</v>
      </c>
      <c r="D34" s="41" t="s">
        <v>47</v>
      </c>
      <c r="E34" s="42" t="s">
        <v>48</v>
      </c>
      <c r="F34" s="40" t="s">
        <v>2</v>
      </c>
      <c r="G34" s="43">
        <v>10</v>
      </c>
      <c r="H34" s="44">
        <f>+G34/2</f>
        <v>5</v>
      </c>
      <c r="I34" s="263"/>
      <c r="M34" s="39" t="s">
        <v>24</v>
      </c>
      <c r="N34" s="40" t="s">
        <v>51</v>
      </c>
      <c r="O34" s="40" t="s">
        <v>28</v>
      </c>
      <c r="P34" s="41" t="s">
        <v>47</v>
      </c>
      <c r="Q34" s="42" t="s">
        <v>48</v>
      </c>
      <c r="R34" s="40" t="s">
        <v>2</v>
      </c>
      <c r="S34" s="43">
        <v>6.12</v>
      </c>
      <c r="T34" s="44">
        <f>+S34/2</f>
        <v>3.06</v>
      </c>
      <c r="U34" s="263"/>
    </row>
    <row r="35" spans="1:21" s="24" customFormat="1" ht="13" hidden="1" thickBot="1">
      <c r="A35" s="40" t="s">
        <v>26</v>
      </c>
      <c r="B35" s="40" t="s">
        <v>51</v>
      </c>
      <c r="C35" s="40" t="s">
        <v>28</v>
      </c>
      <c r="D35" s="41" t="s">
        <v>47</v>
      </c>
      <c r="E35" s="42" t="s">
        <v>1</v>
      </c>
      <c r="F35" s="40" t="s">
        <v>2</v>
      </c>
      <c r="G35" s="43">
        <v>10</v>
      </c>
      <c r="H35" s="44">
        <f>+G35/2</f>
        <v>5</v>
      </c>
      <c r="I35" s="263"/>
      <c r="M35" s="39" t="s">
        <v>24</v>
      </c>
      <c r="N35" s="40" t="s">
        <v>51</v>
      </c>
      <c r="O35" s="40" t="s">
        <v>28</v>
      </c>
      <c r="P35" s="41" t="s">
        <v>47</v>
      </c>
      <c r="Q35" s="42" t="s">
        <v>1</v>
      </c>
      <c r="R35" s="40" t="s">
        <v>2</v>
      </c>
      <c r="S35" s="43">
        <v>6.12</v>
      </c>
      <c r="T35" s="44">
        <f>+S35/2</f>
        <v>3.06</v>
      </c>
      <c r="U35" s="263"/>
    </row>
    <row r="36" spans="1:21" s="24" customFormat="1" ht="13" hidden="1" thickBot="1">
      <c r="A36" s="40" t="s">
        <v>26</v>
      </c>
      <c r="B36" s="40" t="s">
        <v>51</v>
      </c>
      <c r="C36" s="40" t="s">
        <v>28</v>
      </c>
      <c r="D36" s="41" t="s">
        <v>47</v>
      </c>
      <c r="E36" s="42" t="s">
        <v>1</v>
      </c>
      <c r="F36" s="40" t="s">
        <v>49</v>
      </c>
      <c r="G36" s="265" t="s">
        <v>50</v>
      </c>
      <c r="H36" s="266"/>
      <c r="I36" s="263"/>
      <c r="M36" s="39" t="s">
        <v>24</v>
      </c>
      <c r="N36" s="40" t="s">
        <v>51</v>
      </c>
      <c r="O36" s="40" t="s">
        <v>28</v>
      </c>
      <c r="P36" s="41" t="s">
        <v>47</v>
      </c>
      <c r="Q36" s="42" t="s">
        <v>1</v>
      </c>
      <c r="R36" s="40" t="s">
        <v>49</v>
      </c>
      <c r="S36" s="265" t="s">
        <v>50</v>
      </c>
      <c r="T36" s="266"/>
      <c r="U36" s="263"/>
    </row>
    <row r="37" spans="1:21" s="24" customFormat="1" ht="13" hidden="1" thickBot="1">
      <c r="A37" s="52" t="s">
        <v>26</v>
      </c>
      <c r="B37" s="52" t="s">
        <v>51</v>
      </c>
      <c r="C37" s="52" t="s">
        <v>28</v>
      </c>
      <c r="D37" s="53" t="s">
        <v>47</v>
      </c>
      <c r="E37" s="54" t="s">
        <v>1</v>
      </c>
      <c r="F37" s="52" t="s">
        <v>3</v>
      </c>
      <c r="G37" s="55">
        <f>(163*0.87)/0.8</f>
        <v>177.26249999999999</v>
      </c>
      <c r="H37" s="56">
        <f>+G37/2</f>
        <v>88.631249999999994</v>
      </c>
      <c r="I37" s="264"/>
      <c r="M37" s="51" t="s">
        <v>24</v>
      </c>
      <c r="N37" s="52" t="s">
        <v>51</v>
      </c>
      <c r="O37" s="52" t="s">
        <v>28</v>
      </c>
      <c r="P37" s="53" t="s">
        <v>47</v>
      </c>
      <c r="Q37" s="54" t="s">
        <v>1</v>
      </c>
      <c r="R37" s="52" t="s">
        <v>3</v>
      </c>
      <c r="S37" s="55">
        <v>82.23</v>
      </c>
      <c r="T37" s="56">
        <f>+S37/2</f>
        <v>41.115000000000002</v>
      </c>
      <c r="U37" s="264"/>
    </row>
    <row r="38" spans="1:21" s="24" customFormat="1" ht="13" hidden="1" thickBot="1">
      <c r="A38" s="33" t="s">
        <v>26</v>
      </c>
      <c r="B38" s="33" t="s">
        <v>53</v>
      </c>
      <c r="C38" s="33" t="s">
        <v>28</v>
      </c>
      <c r="D38" s="57"/>
      <c r="E38" s="35" t="s">
        <v>43</v>
      </c>
      <c r="F38" s="33"/>
      <c r="G38" s="36" t="s">
        <v>46</v>
      </c>
      <c r="H38" s="37" t="s">
        <v>46</v>
      </c>
      <c r="I38" s="262" t="s">
        <v>55</v>
      </c>
      <c r="M38" s="32" t="s">
        <v>24</v>
      </c>
      <c r="N38" s="33" t="s">
        <v>53</v>
      </c>
      <c r="O38" s="33" t="s">
        <v>28</v>
      </c>
      <c r="P38" s="57"/>
      <c r="Q38" s="35" t="s">
        <v>43</v>
      </c>
      <c r="R38" s="33"/>
      <c r="S38" s="80" t="s">
        <v>46</v>
      </c>
      <c r="T38" s="83" t="s">
        <v>46</v>
      </c>
      <c r="U38" s="262" t="s">
        <v>55</v>
      </c>
    </row>
    <row r="39" spans="1:21" s="24" customFormat="1" ht="13" hidden="1" thickBot="1">
      <c r="A39" s="40" t="s">
        <v>26</v>
      </c>
      <c r="B39" s="40" t="s">
        <v>53</v>
      </c>
      <c r="C39" s="40" t="s">
        <v>28</v>
      </c>
      <c r="D39" s="58"/>
      <c r="E39" s="42" t="s">
        <v>48</v>
      </c>
      <c r="F39" s="40" t="s">
        <v>2</v>
      </c>
      <c r="G39" s="43">
        <f>G29*0.9</f>
        <v>9</v>
      </c>
      <c r="H39" s="44">
        <f>+G39/2</f>
        <v>4.5</v>
      </c>
      <c r="I39" s="263"/>
      <c r="M39" s="39" t="s">
        <v>24</v>
      </c>
      <c r="N39" s="40" t="s">
        <v>53</v>
      </c>
      <c r="O39" s="40" t="s">
        <v>28</v>
      </c>
      <c r="P39" s="58"/>
      <c r="Q39" s="42" t="s">
        <v>48</v>
      </c>
      <c r="R39" s="40" t="s">
        <v>2</v>
      </c>
      <c r="S39" s="43">
        <v>5.508</v>
      </c>
      <c r="T39" s="44">
        <f>+S39/2</f>
        <v>2.754</v>
      </c>
      <c r="U39" s="263"/>
    </row>
    <row r="40" spans="1:21" s="24" customFormat="1" ht="13" hidden="1" thickBot="1">
      <c r="A40" s="40" t="s">
        <v>26</v>
      </c>
      <c r="B40" s="40" t="s">
        <v>53</v>
      </c>
      <c r="C40" s="40" t="s">
        <v>28</v>
      </c>
      <c r="D40" s="58"/>
      <c r="E40" s="42" t="s">
        <v>1</v>
      </c>
      <c r="F40" s="40" t="s">
        <v>2</v>
      </c>
      <c r="G40" s="43">
        <f>G30*0.9</f>
        <v>9</v>
      </c>
      <c r="H40" s="44">
        <f>+G40/2</f>
        <v>4.5</v>
      </c>
      <c r="I40" s="263"/>
      <c r="M40" s="39" t="s">
        <v>24</v>
      </c>
      <c r="N40" s="40" t="s">
        <v>53</v>
      </c>
      <c r="O40" s="40" t="s">
        <v>28</v>
      </c>
      <c r="P40" s="58"/>
      <c r="Q40" s="42" t="s">
        <v>1</v>
      </c>
      <c r="R40" s="40" t="s">
        <v>2</v>
      </c>
      <c r="S40" s="43">
        <v>5.508</v>
      </c>
      <c r="T40" s="44">
        <f>+S40/2</f>
        <v>2.754</v>
      </c>
      <c r="U40" s="263"/>
    </row>
    <row r="41" spans="1:21" s="24" customFormat="1" ht="13" hidden="1" thickBot="1">
      <c r="A41" s="40" t="s">
        <v>26</v>
      </c>
      <c r="B41" s="40" t="s">
        <v>53</v>
      </c>
      <c r="C41" s="40" t="s">
        <v>28</v>
      </c>
      <c r="D41" s="58"/>
      <c r="E41" s="42" t="s">
        <v>1</v>
      </c>
      <c r="F41" s="40" t="s">
        <v>49</v>
      </c>
      <c r="G41" s="265" t="s">
        <v>50</v>
      </c>
      <c r="H41" s="266"/>
      <c r="I41" s="263"/>
      <c r="M41" s="39" t="s">
        <v>24</v>
      </c>
      <c r="N41" s="40" t="s">
        <v>53</v>
      </c>
      <c r="O41" s="40" t="s">
        <v>28</v>
      </c>
      <c r="P41" s="58"/>
      <c r="Q41" s="42" t="s">
        <v>1</v>
      </c>
      <c r="R41" s="40" t="s">
        <v>49</v>
      </c>
      <c r="S41" s="265" t="s">
        <v>50</v>
      </c>
      <c r="T41" s="266"/>
      <c r="U41" s="263"/>
    </row>
    <row r="42" spans="1:21" s="24" customFormat="1" ht="13" hidden="1" thickBot="1">
      <c r="A42" s="46" t="s">
        <v>26</v>
      </c>
      <c r="B42" s="46" t="s">
        <v>53</v>
      </c>
      <c r="C42" s="46" t="s">
        <v>28</v>
      </c>
      <c r="D42" s="59"/>
      <c r="E42" s="48" t="s">
        <v>1</v>
      </c>
      <c r="F42" s="46" t="s">
        <v>3</v>
      </c>
      <c r="G42" s="49">
        <f>G32*0.9</f>
        <v>29.466000000000001</v>
      </c>
      <c r="H42" s="50">
        <f>+G42/2</f>
        <v>14.733000000000001</v>
      </c>
      <c r="I42" s="264"/>
      <c r="M42" s="45" t="s">
        <v>24</v>
      </c>
      <c r="N42" s="46" t="s">
        <v>53</v>
      </c>
      <c r="O42" s="46" t="s">
        <v>28</v>
      </c>
      <c r="P42" s="59"/>
      <c r="Q42" s="48" t="s">
        <v>1</v>
      </c>
      <c r="R42" s="46" t="s">
        <v>3</v>
      </c>
      <c r="S42" s="49">
        <v>15.129</v>
      </c>
      <c r="T42" s="50">
        <f>+S42/2</f>
        <v>7.5644999999999998</v>
      </c>
      <c r="U42" s="264"/>
    </row>
    <row r="43" spans="1:21" s="24" customFormat="1">
      <c r="A43" s="61" t="s">
        <v>26</v>
      </c>
      <c r="B43" s="61" t="s">
        <v>53</v>
      </c>
      <c r="C43" s="61" t="s">
        <v>28</v>
      </c>
      <c r="D43" s="62"/>
      <c r="E43" s="61" t="s">
        <v>43</v>
      </c>
      <c r="F43" s="61"/>
      <c r="G43" s="84" t="s">
        <v>46</v>
      </c>
      <c r="H43" s="64" t="s">
        <v>46</v>
      </c>
      <c r="I43" s="267" t="s">
        <v>56</v>
      </c>
      <c r="M43" s="60" t="s">
        <v>24</v>
      </c>
      <c r="N43" s="61" t="s">
        <v>53</v>
      </c>
      <c r="O43" s="61" t="s">
        <v>28</v>
      </c>
      <c r="P43" s="62"/>
      <c r="Q43" s="61" t="s">
        <v>43</v>
      </c>
      <c r="R43" s="61"/>
      <c r="S43" s="85" t="s">
        <v>46</v>
      </c>
      <c r="T43" s="86" t="s">
        <v>46</v>
      </c>
      <c r="U43" s="267" t="s">
        <v>56</v>
      </c>
    </row>
    <row r="44" spans="1:21" s="24" customFormat="1">
      <c r="A44" s="67" t="s">
        <v>26</v>
      </c>
      <c r="B44" s="67" t="s">
        <v>53</v>
      </c>
      <c r="C44" s="67" t="s">
        <v>28</v>
      </c>
      <c r="D44" s="68"/>
      <c r="E44" s="67" t="s">
        <v>48</v>
      </c>
      <c r="F44" s="67" t="s">
        <v>2</v>
      </c>
      <c r="G44" s="69">
        <v>9.0100000000000016</v>
      </c>
      <c r="H44" s="70">
        <f>+G44/2</f>
        <v>4.5050000000000008</v>
      </c>
      <c r="I44" s="268"/>
      <c r="M44" s="66" t="s">
        <v>24</v>
      </c>
      <c r="N44" s="67" t="s">
        <v>53</v>
      </c>
      <c r="O44" s="67" t="s">
        <v>28</v>
      </c>
      <c r="P44" s="68"/>
      <c r="Q44" s="67" t="s">
        <v>48</v>
      </c>
      <c r="R44" s="67" t="s">
        <v>2</v>
      </c>
      <c r="S44" s="69">
        <v>6.1624999999999996</v>
      </c>
      <c r="T44" s="70">
        <f>+S44/2</f>
        <v>3.0812499999999998</v>
      </c>
      <c r="U44" s="268"/>
    </row>
    <row r="45" spans="1:21" s="24" customFormat="1">
      <c r="A45" s="67" t="s">
        <v>26</v>
      </c>
      <c r="B45" s="67" t="s">
        <v>53</v>
      </c>
      <c r="C45" s="67" t="s">
        <v>28</v>
      </c>
      <c r="D45" s="68"/>
      <c r="E45" s="67" t="s">
        <v>1</v>
      </c>
      <c r="F45" s="67" t="s">
        <v>2</v>
      </c>
      <c r="G45" s="69">
        <f>G44</f>
        <v>9.0100000000000016</v>
      </c>
      <c r="H45" s="70">
        <f>+G45/2</f>
        <v>4.5050000000000008</v>
      </c>
      <c r="I45" s="268"/>
      <c r="M45" s="66" t="s">
        <v>24</v>
      </c>
      <c r="N45" s="67" t="s">
        <v>53</v>
      </c>
      <c r="O45" s="67" t="s">
        <v>28</v>
      </c>
      <c r="P45" s="68"/>
      <c r="Q45" s="67" t="s">
        <v>1</v>
      </c>
      <c r="R45" s="67" t="s">
        <v>2</v>
      </c>
      <c r="S45" s="69">
        <f>S44</f>
        <v>6.1624999999999996</v>
      </c>
      <c r="T45" s="70">
        <f>+S45/2</f>
        <v>3.0812499999999998</v>
      </c>
      <c r="U45" s="268"/>
    </row>
    <row r="46" spans="1:21" s="24" customFormat="1">
      <c r="A46" s="67" t="s">
        <v>26</v>
      </c>
      <c r="B46" s="67" t="s">
        <v>53</v>
      </c>
      <c r="C46" s="67" t="s">
        <v>28</v>
      </c>
      <c r="D46" s="68"/>
      <c r="E46" s="67" t="s">
        <v>1</v>
      </c>
      <c r="F46" s="67" t="s">
        <v>49</v>
      </c>
      <c r="G46" s="270" t="s">
        <v>50</v>
      </c>
      <c r="H46" s="271"/>
      <c r="I46" s="268"/>
      <c r="M46" s="66" t="s">
        <v>24</v>
      </c>
      <c r="N46" s="67" t="s">
        <v>53</v>
      </c>
      <c r="O46" s="67" t="s">
        <v>28</v>
      </c>
      <c r="P46" s="68"/>
      <c r="Q46" s="67" t="s">
        <v>1</v>
      </c>
      <c r="R46" s="67" t="s">
        <v>49</v>
      </c>
      <c r="S46" s="270" t="s">
        <v>50</v>
      </c>
      <c r="T46" s="271"/>
      <c r="U46" s="268"/>
    </row>
    <row r="47" spans="1:21" s="24" customFormat="1" ht="13" thickBot="1">
      <c r="A47" s="73" t="s">
        <v>26</v>
      </c>
      <c r="B47" s="73" t="s">
        <v>53</v>
      </c>
      <c r="C47" s="73" t="s">
        <v>28</v>
      </c>
      <c r="D47" s="74"/>
      <c r="E47" s="73" t="s">
        <v>1</v>
      </c>
      <c r="F47" s="73" t="s">
        <v>3</v>
      </c>
      <c r="G47" s="75">
        <v>30</v>
      </c>
      <c r="H47" s="76">
        <v>14.733000000000001</v>
      </c>
      <c r="I47" s="269"/>
      <c r="M47" s="72" t="s">
        <v>24</v>
      </c>
      <c r="N47" s="73" t="s">
        <v>53</v>
      </c>
      <c r="O47" s="73" t="s">
        <v>28</v>
      </c>
      <c r="P47" s="74"/>
      <c r="Q47" s="73" t="s">
        <v>1</v>
      </c>
      <c r="R47" s="73" t="s">
        <v>3</v>
      </c>
      <c r="S47" s="75">
        <v>17</v>
      </c>
      <c r="T47" s="76">
        <v>7.5644999999999998</v>
      </c>
      <c r="U47" s="269"/>
    </row>
    <row r="48" spans="1:21" s="24" customFormat="1">
      <c r="I48" s="71" t="s">
        <v>59</v>
      </c>
      <c r="U48" s="71" t="s">
        <v>59</v>
      </c>
    </row>
    <row r="49" spans="1:21" s="24" customFormat="1">
      <c r="I49" s="24" t="s">
        <v>65</v>
      </c>
      <c r="U49" s="24" t="s">
        <v>66</v>
      </c>
    </row>
    <row r="50" spans="1:21" s="24" customFormat="1">
      <c r="I50" s="24" t="s">
        <v>67</v>
      </c>
      <c r="U50" s="24" t="s">
        <v>68</v>
      </c>
    </row>
    <row r="51" spans="1:21" s="24" customFormat="1" ht="30" customHeight="1">
      <c r="I51" s="24" t="s">
        <v>69</v>
      </c>
    </row>
    <row r="52" spans="1:21" s="24" customFormat="1"/>
    <row r="53" spans="1:21" s="24" customFormat="1" ht="13" thickBot="1">
      <c r="E53" s="23" t="s">
        <v>70</v>
      </c>
      <c r="F53" s="23"/>
      <c r="G53" s="23"/>
      <c r="Q53" s="23" t="s">
        <v>71</v>
      </c>
      <c r="R53" s="23"/>
      <c r="S53" s="23"/>
    </row>
    <row r="54" spans="1:21" s="24" customFormat="1" ht="25.5" thickBot="1">
      <c r="A54" s="26" t="s">
        <v>34</v>
      </c>
      <c r="B54" s="27" t="s">
        <v>35</v>
      </c>
      <c r="C54" s="27" t="s">
        <v>36</v>
      </c>
      <c r="D54" s="28" t="s">
        <v>37</v>
      </c>
      <c r="E54" s="27" t="s">
        <v>38</v>
      </c>
      <c r="F54" s="27" t="s">
        <v>39</v>
      </c>
      <c r="G54" s="27" t="s">
        <v>4</v>
      </c>
      <c r="H54" s="29" t="s">
        <v>40</v>
      </c>
      <c r="M54" s="26" t="s">
        <v>34</v>
      </c>
      <c r="N54" s="27" t="s">
        <v>35</v>
      </c>
      <c r="O54" s="27" t="s">
        <v>36</v>
      </c>
      <c r="P54" s="28" t="s">
        <v>37</v>
      </c>
      <c r="Q54" s="27" t="s">
        <v>38</v>
      </c>
      <c r="R54" s="27" t="s">
        <v>39</v>
      </c>
      <c r="S54" s="27" t="s">
        <v>4</v>
      </c>
      <c r="T54" s="29" t="s">
        <v>40</v>
      </c>
    </row>
    <row r="55" spans="1:21" s="24" customFormat="1" ht="13" hidden="1" thickBot="1">
      <c r="A55" s="87" t="s">
        <v>22</v>
      </c>
      <c r="B55" s="88" t="s">
        <v>41</v>
      </c>
      <c r="C55" s="33" t="s">
        <v>28</v>
      </c>
      <c r="D55" s="34" t="s">
        <v>42</v>
      </c>
      <c r="E55" s="35" t="s">
        <v>43</v>
      </c>
      <c r="F55" s="33" t="s">
        <v>72</v>
      </c>
      <c r="G55" s="36" t="s">
        <v>46</v>
      </c>
      <c r="H55" s="37" t="s">
        <v>46</v>
      </c>
      <c r="I55" s="262" t="s">
        <v>44</v>
      </c>
      <c r="M55" s="32" t="s">
        <v>23</v>
      </c>
      <c r="N55" s="33" t="s">
        <v>41</v>
      </c>
      <c r="O55" s="33" t="s">
        <v>28</v>
      </c>
      <c r="P55" s="34" t="s">
        <v>42</v>
      </c>
      <c r="Q55" s="35" t="s">
        <v>43</v>
      </c>
      <c r="R55" s="33"/>
      <c r="S55" s="36" t="s">
        <v>46</v>
      </c>
      <c r="T55" s="37" t="s">
        <v>46</v>
      </c>
      <c r="U55" s="262" t="s">
        <v>44</v>
      </c>
    </row>
    <row r="56" spans="1:21" s="24" customFormat="1" ht="13" hidden="1" thickBot="1">
      <c r="A56" s="89" t="s">
        <v>22</v>
      </c>
      <c r="B56" s="90" t="s">
        <v>41</v>
      </c>
      <c r="C56" s="40" t="s">
        <v>28</v>
      </c>
      <c r="D56" s="41" t="s">
        <v>47</v>
      </c>
      <c r="E56" s="42" t="s">
        <v>48</v>
      </c>
      <c r="F56" s="40" t="s">
        <v>2</v>
      </c>
      <c r="G56" s="43">
        <v>13.38</v>
      </c>
      <c r="H56" s="44">
        <f>+G56/2</f>
        <v>6.69</v>
      </c>
      <c r="I56" s="263"/>
      <c r="M56" s="39" t="s">
        <v>23</v>
      </c>
      <c r="N56" s="40" t="s">
        <v>41</v>
      </c>
      <c r="O56" s="40" t="s">
        <v>28</v>
      </c>
      <c r="P56" s="41" t="s">
        <v>47</v>
      </c>
      <c r="Q56" s="42" t="s">
        <v>48</v>
      </c>
      <c r="R56" s="40" t="s">
        <v>2</v>
      </c>
      <c r="S56" s="43">
        <v>10.58</v>
      </c>
      <c r="T56" s="44">
        <f>+S56/2</f>
        <v>5.29</v>
      </c>
      <c r="U56" s="263"/>
    </row>
    <row r="57" spans="1:21" s="24" customFormat="1" ht="13" hidden="1" thickBot="1">
      <c r="A57" s="89" t="s">
        <v>22</v>
      </c>
      <c r="B57" s="90" t="s">
        <v>41</v>
      </c>
      <c r="C57" s="40" t="s">
        <v>28</v>
      </c>
      <c r="D57" s="41" t="s">
        <v>47</v>
      </c>
      <c r="E57" s="42" t="s">
        <v>1</v>
      </c>
      <c r="F57" s="40" t="s">
        <v>2</v>
      </c>
      <c r="G57" s="43">
        <v>13.38</v>
      </c>
      <c r="H57" s="44">
        <f>+G57/2</f>
        <v>6.69</v>
      </c>
      <c r="I57" s="263"/>
      <c r="M57" s="39" t="s">
        <v>23</v>
      </c>
      <c r="N57" s="40" t="s">
        <v>41</v>
      </c>
      <c r="O57" s="40" t="s">
        <v>28</v>
      </c>
      <c r="P57" s="41" t="s">
        <v>47</v>
      </c>
      <c r="Q57" s="42" t="s">
        <v>1</v>
      </c>
      <c r="R57" s="40" t="s">
        <v>2</v>
      </c>
      <c r="S57" s="43">
        <v>10.58</v>
      </c>
      <c r="T57" s="44">
        <f>+S57/2</f>
        <v>5.29</v>
      </c>
      <c r="U57" s="263"/>
    </row>
    <row r="58" spans="1:21" s="24" customFormat="1" ht="13" hidden="1" thickBot="1">
      <c r="A58" s="89" t="s">
        <v>22</v>
      </c>
      <c r="B58" s="90" t="s">
        <v>41</v>
      </c>
      <c r="C58" s="40" t="s">
        <v>28</v>
      </c>
      <c r="D58" s="41" t="s">
        <v>47</v>
      </c>
      <c r="E58" s="42" t="s">
        <v>1</v>
      </c>
      <c r="F58" s="40" t="s">
        <v>49</v>
      </c>
      <c r="G58" s="265" t="s">
        <v>50</v>
      </c>
      <c r="H58" s="266"/>
      <c r="I58" s="263"/>
      <c r="M58" s="39" t="s">
        <v>23</v>
      </c>
      <c r="N58" s="40" t="s">
        <v>41</v>
      </c>
      <c r="O58" s="40" t="s">
        <v>28</v>
      </c>
      <c r="P58" s="41" t="s">
        <v>47</v>
      </c>
      <c r="Q58" s="42" t="s">
        <v>1</v>
      </c>
      <c r="R58" s="40" t="s">
        <v>49</v>
      </c>
      <c r="S58" s="265" t="s">
        <v>50</v>
      </c>
      <c r="T58" s="266"/>
      <c r="U58" s="263"/>
    </row>
    <row r="59" spans="1:21" s="24" customFormat="1" ht="13" hidden="1" thickBot="1">
      <c r="A59" s="89" t="s">
        <v>22</v>
      </c>
      <c r="B59" s="91" t="s">
        <v>41</v>
      </c>
      <c r="C59" s="46" t="s">
        <v>28</v>
      </c>
      <c r="D59" s="47" t="s">
        <v>47</v>
      </c>
      <c r="E59" s="48" t="s">
        <v>1</v>
      </c>
      <c r="F59" s="46" t="s">
        <v>3</v>
      </c>
      <c r="G59" s="49">
        <v>32.74</v>
      </c>
      <c r="H59" s="50">
        <f>+G59/2</f>
        <v>16.37</v>
      </c>
      <c r="I59" s="264"/>
      <c r="M59" s="45" t="s">
        <v>23</v>
      </c>
      <c r="N59" s="46" t="s">
        <v>41</v>
      </c>
      <c r="O59" s="46" t="s">
        <v>28</v>
      </c>
      <c r="P59" s="47" t="s">
        <v>47</v>
      </c>
      <c r="Q59" s="48" t="s">
        <v>1</v>
      </c>
      <c r="R59" s="46" t="s">
        <v>3</v>
      </c>
      <c r="S59" s="49">
        <v>32.74</v>
      </c>
      <c r="T59" s="50">
        <f>+S59/2</f>
        <v>16.37</v>
      </c>
      <c r="U59" s="264"/>
    </row>
    <row r="60" spans="1:21" s="24" customFormat="1" ht="13" hidden="1" thickBot="1">
      <c r="A60" s="87" t="s">
        <v>22</v>
      </c>
      <c r="B60" s="88" t="s">
        <v>51</v>
      </c>
      <c r="C60" s="33" t="s">
        <v>28</v>
      </c>
      <c r="D60" s="34" t="s">
        <v>42</v>
      </c>
      <c r="E60" s="35" t="s">
        <v>43</v>
      </c>
      <c r="F60" s="33" t="s">
        <v>72</v>
      </c>
      <c r="G60" s="36" t="s">
        <v>46</v>
      </c>
      <c r="H60" s="37" t="s">
        <v>46</v>
      </c>
      <c r="I60" s="262" t="s">
        <v>52</v>
      </c>
      <c r="M60" s="32" t="s">
        <v>23</v>
      </c>
      <c r="N60" s="33" t="s">
        <v>51</v>
      </c>
      <c r="O60" s="33" t="s">
        <v>28</v>
      </c>
      <c r="P60" s="34" t="s">
        <v>42</v>
      </c>
      <c r="Q60" s="35" t="s">
        <v>43</v>
      </c>
      <c r="R60" s="33"/>
      <c r="S60" s="36" t="s">
        <v>46</v>
      </c>
      <c r="T60" s="37" t="s">
        <v>46</v>
      </c>
      <c r="U60" s="262" t="s">
        <v>52</v>
      </c>
    </row>
    <row r="61" spans="1:21" s="24" customFormat="1" ht="13" hidden="1" thickBot="1">
      <c r="A61" s="89" t="s">
        <v>22</v>
      </c>
      <c r="B61" s="90" t="s">
        <v>51</v>
      </c>
      <c r="C61" s="40" t="s">
        <v>28</v>
      </c>
      <c r="D61" s="41" t="s">
        <v>47</v>
      </c>
      <c r="E61" s="42" t="s">
        <v>48</v>
      </c>
      <c r="F61" s="40" t="s">
        <v>2</v>
      </c>
      <c r="G61" s="43">
        <v>13.38</v>
      </c>
      <c r="H61" s="44">
        <f>+G61/2</f>
        <v>6.69</v>
      </c>
      <c r="I61" s="263"/>
      <c r="M61" s="39" t="s">
        <v>23</v>
      </c>
      <c r="N61" s="40" t="s">
        <v>51</v>
      </c>
      <c r="O61" s="40" t="s">
        <v>28</v>
      </c>
      <c r="P61" s="41" t="s">
        <v>47</v>
      </c>
      <c r="Q61" s="42" t="s">
        <v>48</v>
      </c>
      <c r="R61" s="40" t="s">
        <v>2</v>
      </c>
      <c r="S61" s="43">
        <v>10.58</v>
      </c>
      <c r="T61" s="44">
        <f>+S61/2</f>
        <v>5.29</v>
      </c>
      <c r="U61" s="263"/>
    </row>
    <row r="62" spans="1:21" s="24" customFormat="1" ht="13" hidden="1" thickBot="1">
      <c r="A62" s="89" t="s">
        <v>22</v>
      </c>
      <c r="B62" s="90" t="s">
        <v>51</v>
      </c>
      <c r="C62" s="40" t="s">
        <v>28</v>
      </c>
      <c r="D62" s="41" t="s">
        <v>47</v>
      </c>
      <c r="E62" s="42" t="s">
        <v>1</v>
      </c>
      <c r="F62" s="40" t="s">
        <v>2</v>
      </c>
      <c r="G62" s="43">
        <v>13.38</v>
      </c>
      <c r="H62" s="44">
        <f>+G62/2</f>
        <v>6.69</v>
      </c>
      <c r="I62" s="263"/>
      <c r="M62" s="39" t="s">
        <v>23</v>
      </c>
      <c r="N62" s="40" t="s">
        <v>51</v>
      </c>
      <c r="O62" s="40" t="s">
        <v>28</v>
      </c>
      <c r="P62" s="41" t="s">
        <v>47</v>
      </c>
      <c r="Q62" s="42" t="s">
        <v>1</v>
      </c>
      <c r="R62" s="40" t="s">
        <v>2</v>
      </c>
      <c r="S62" s="43">
        <v>10.58</v>
      </c>
      <c r="T62" s="44">
        <f>+S62/2</f>
        <v>5.29</v>
      </c>
      <c r="U62" s="263"/>
    </row>
    <row r="63" spans="1:21" s="24" customFormat="1" ht="13" hidden="1" thickBot="1">
      <c r="A63" s="89" t="s">
        <v>22</v>
      </c>
      <c r="B63" s="90" t="s">
        <v>51</v>
      </c>
      <c r="C63" s="40" t="s">
        <v>28</v>
      </c>
      <c r="D63" s="41" t="s">
        <v>47</v>
      </c>
      <c r="E63" s="42" t="s">
        <v>1</v>
      </c>
      <c r="F63" s="40" t="s">
        <v>49</v>
      </c>
      <c r="G63" s="265" t="s">
        <v>50</v>
      </c>
      <c r="H63" s="266"/>
      <c r="I63" s="263"/>
      <c r="M63" s="39" t="s">
        <v>23</v>
      </c>
      <c r="N63" s="40" t="s">
        <v>51</v>
      </c>
      <c r="O63" s="40" t="s">
        <v>28</v>
      </c>
      <c r="P63" s="41" t="s">
        <v>47</v>
      </c>
      <c r="Q63" s="42" t="s">
        <v>1</v>
      </c>
      <c r="R63" s="40" t="s">
        <v>49</v>
      </c>
      <c r="S63" s="265" t="s">
        <v>50</v>
      </c>
      <c r="T63" s="266"/>
      <c r="U63" s="263"/>
    </row>
    <row r="64" spans="1:21" s="24" customFormat="1" ht="13" hidden="1" thickBot="1">
      <c r="A64" s="92" t="s">
        <v>22</v>
      </c>
      <c r="B64" s="93" t="s">
        <v>51</v>
      </c>
      <c r="C64" s="52" t="s">
        <v>28</v>
      </c>
      <c r="D64" s="53" t="s">
        <v>47</v>
      </c>
      <c r="E64" s="54" t="s">
        <v>1</v>
      </c>
      <c r="F64" s="52" t="s">
        <v>3</v>
      </c>
      <c r="G64" s="55">
        <f>(203*0.87)/0.8</f>
        <v>220.76249999999996</v>
      </c>
      <c r="H64" s="56">
        <f>+G64/2</f>
        <v>110.38124999999998</v>
      </c>
      <c r="I64" s="264"/>
      <c r="M64" s="51" t="s">
        <v>23</v>
      </c>
      <c r="N64" s="52" t="s">
        <v>51</v>
      </c>
      <c r="O64" s="52" t="s">
        <v>28</v>
      </c>
      <c r="P64" s="53" t="s">
        <v>47</v>
      </c>
      <c r="Q64" s="54" t="s">
        <v>1</v>
      </c>
      <c r="R64" s="52" t="s">
        <v>3</v>
      </c>
      <c r="S64" s="55">
        <v>114.71</v>
      </c>
      <c r="T64" s="56">
        <f>+S64/2</f>
        <v>57.354999999999997</v>
      </c>
      <c r="U64" s="264"/>
    </row>
    <row r="65" spans="1:21" s="24" customFormat="1" ht="13" hidden="1" thickBot="1">
      <c r="A65" s="94" t="s">
        <v>22</v>
      </c>
      <c r="B65" s="88" t="s">
        <v>53</v>
      </c>
      <c r="C65" s="33" t="s">
        <v>28</v>
      </c>
      <c r="D65" s="57"/>
      <c r="E65" s="35" t="s">
        <v>43</v>
      </c>
      <c r="F65" s="33" t="s">
        <v>72</v>
      </c>
      <c r="G65" s="36" t="s">
        <v>46</v>
      </c>
      <c r="H65" s="37" t="s">
        <v>46</v>
      </c>
      <c r="I65" s="262" t="s">
        <v>55</v>
      </c>
      <c r="M65" s="32" t="s">
        <v>23</v>
      </c>
      <c r="N65" s="33" t="s">
        <v>53</v>
      </c>
      <c r="O65" s="33" t="s">
        <v>28</v>
      </c>
      <c r="P65" s="57"/>
      <c r="Q65" s="35" t="s">
        <v>43</v>
      </c>
      <c r="R65" s="33"/>
      <c r="S65" s="36" t="s">
        <v>46</v>
      </c>
      <c r="T65" s="37" t="s">
        <v>46</v>
      </c>
      <c r="U65" s="262" t="s">
        <v>73</v>
      </c>
    </row>
    <row r="66" spans="1:21" s="24" customFormat="1" ht="13" hidden="1" thickBot="1">
      <c r="A66" s="89" t="s">
        <v>22</v>
      </c>
      <c r="B66" s="90" t="s">
        <v>53</v>
      </c>
      <c r="C66" s="40" t="s">
        <v>28</v>
      </c>
      <c r="D66" s="58"/>
      <c r="E66" s="42" t="s">
        <v>48</v>
      </c>
      <c r="F66" s="40" t="s">
        <v>2</v>
      </c>
      <c r="G66" s="43">
        <f>G56*0.9</f>
        <v>12.042000000000002</v>
      </c>
      <c r="H66" s="44">
        <f>+G66/2</f>
        <v>6.0210000000000008</v>
      </c>
      <c r="I66" s="263"/>
      <c r="M66" s="39" t="s">
        <v>23</v>
      </c>
      <c r="N66" s="40" t="s">
        <v>53</v>
      </c>
      <c r="O66" s="40" t="s">
        <v>28</v>
      </c>
      <c r="P66" s="58"/>
      <c r="Q66" s="42" t="s">
        <v>48</v>
      </c>
      <c r="R66" s="40" t="s">
        <v>2</v>
      </c>
      <c r="S66" s="43">
        <v>9.5220000000000002</v>
      </c>
      <c r="T66" s="44">
        <f>+S66/2</f>
        <v>4.7610000000000001</v>
      </c>
      <c r="U66" s="263"/>
    </row>
    <row r="67" spans="1:21" s="24" customFormat="1" ht="13" hidden="1" thickBot="1">
      <c r="A67" s="89" t="s">
        <v>22</v>
      </c>
      <c r="B67" s="90" t="s">
        <v>53</v>
      </c>
      <c r="C67" s="40" t="s">
        <v>28</v>
      </c>
      <c r="D67" s="58"/>
      <c r="E67" s="42" t="s">
        <v>1</v>
      </c>
      <c r="F67" s="40" t="s">
        <v>2</v>
      </c>
      <c r="G67" s="43">
        <f>G57*0.9</f>
        <v>12.042000000000002</v>
      </c>
      <c r="H67" s="44">
        <f>+G67/2</f>
        <v>6.0210000000000008</v>
      </c>
      <c r="I67" s="263"/>
      <c r="M67" s="39" t="s">
        <v>23</v>
      </c>
      <c r="N67" s="40" t="s">
        <v>53</v>
      </c>
      <c r="O67" s="40" t="s">
        <v>28</v>
      </c>
      <c r="P67" s="58"/>
      <c r="Q67" s="42" t="s">
        <v>1</v>
      </c>
      <c r="R67" s="40" t="s">
        <v>2</v>
      </c>
      <c r="S67" s="43">
        <v>9.5220000000000002</v>
      </c>
      <c r="T67" s="44">
        <f>+S67/2</f>
        <v>4.7610000000000001</v>
      </c>
      <c r="U67" s="263"/>
    </row>
    <row r="68" spans="1:21" s="24" customFormat="1" ht="13" hidden="1" thickBot="1">
      <c r="A68" s="89" t="s">
        <v>22</v>
      </c>
      <c r="B68" s="90" t="s">
        <v>53</v>
      </c>
      <c r="C68" s="40" t="s">
        <v>28</v>
      </c>
      <c r="D68" s="58"/>
      <c r="E68" s="42" t="s">
        <v>1</v>
      </c>
      <c r="F68" s="40" t="s">
        <v>49</v>
      </c>
      <c r="G68" s="265" t="s">
        <v>50</v>
      </c>
      <c r="H68" s="266"/>
      <c r="I68" s="263"/>
      <c r="M68" s="39" t="s">
        <v>23</v>
      </c>
      <c r="N68" s="40" t="s">
        <v>53</v>
      </c>
      <c r="O68" s="40" t="s">
        <v>28</v>
      </c>
      <c r="P68" s="58"/>
      <c r="Q68" s="42" t="s">
        <v>1</v>
      </c>
      <c r="R68" s="40" t="s">
        <v>49</v>
      </c>
      <c r="S68" s="265" t="s">
        <v>50</v>
      </c>
      <c r="T68" s="266"/>
      <c r="U68" s="263"/>
    </row>
    <row r="69" spans="1:21" s="24" customFormat="1" ht="13" hidden="1" thickBot="1">
      <c r="A69" s="92" t="s">
        <v>22</v>
      </c>
      <c r="B69" s="91" t="s">
        <v>53</v>
      </c>
      <c r="C69" s="46" t="s">
        <v>28</v>
      </c>
      <c r="D69" s="59"/>
      <c r="E69" s="48" t="s">
        <v>1</v>
      </c>
      <c r="F69" s="46" t="s">
        <v>3</v>
      </c>
      <c r="G69" s="49">
        <f>G59*0.9</f>
        <v>29.466000000000001</v>
      </c>
      <c r="H69" s="50">
        <f>+G69/2</f>
        <v>14.733000000000001</v>
      </c>
      <c r="I69" s="264"/>
      <c r="M69" s="45" t="s">
        <v>23</v>
      </c>
      <c r="N69" s="46" t="s">
        <v>53</v>
      </c>
      <c r="O69" s="46" t="s">
        <v>28</v>
      </c>
      <c r="P69" s="59"/>
      <c r="Q69" s="48" t="s">
        <v>1</v>
      </c>
      <c r="R69" s="46" t="s">
        <v>3</v>
      </c>
      <c r="S69" s="49">
        <v>29.466000000000001</v>
      </c>
      <c r="T69" s="50">
        <f>+S69/2</f>
        <v>14.733000000000001</v>
      </c>
      <c r="U69" s="264"/>
    </row>
    <row r="70" spans="1:21" s="24" customFormat="1">
      <c r="A70" s="95" t="s">
        <v>22</v>
      </c>
      <c r="B70" s="96" t="s">
        <v>53</v>
      </c>
      <c r="C70" s="61" t="s">
        <v>28</v>
      </c>
      <c r="D70" s="62"/>
      <c r="E70" s="61" t="s">
        <v>43</v>
      </c>
      <c r="F70" s="61" t="s">
        <v>72</v>
      </c>
      <c r="G70" s="84" t="s">
        <v>46</v>
      </c>
      <c r="H70" s="64" t="s">
        <v>46</v>
      </c>
      <c r="I70" s="267" t="s">
        <v>56</v>
      </c>
      <c r="M70" s="60" t="s">
        <v>23</v>
      </c>
      <c r="N70" s="61" t="s">
        <v>53</v>
      </c>
      <c r="O70" s="61" t="s">
        <v>28</v>
      </c>
      <c r="P70" s="62"/>
      <c r="Q70" s="61" t="s">
        <v>43</v>
      </c>
      <c r="R70" s="61"/>
      <c r="S70" s="63" t="s">
        <v>46</v>
      </c>
      <c r="T70" s="64" t="s">
        <v>46</v>
      </c>
      <c r="U70" s="267" t="s">
        <v>56</v>
      </c>
    </row>
    <row r="71" spans="1:21" s="24" customFormat="1">
      <c r="A71" s="97" t="s">
        <v>22</v>
      </c>
      <c r="B71" s="98" t="s">
        <v>53</v>
      </c>
      <c r="C71" s="67" t="s">
        <v>28</v>
      </c>
      <c r="D71" s="68"/>
      <c r="E71" s="67" t="s">
        <v>48</v>
      </c>
      <c r="F71" s="67" t="s">
        <v>2</v>
      </c>
      <c r="G71" s="69">
        <v>12.055380000000001</v>
      </c>
      <c r="H71" s="70">
        <f>+G71/2</f>
        <v>6.0276900000000007</v>
      </c>
      <c r="I71" s="268"/>
      <c r="M71" s="66" t="s">
        <v>23</v>
      </c>
      <c r="N71" s="67" t="s">
        <v>53</v>
      </c>
      <c r="O71" s="67" t="s">
        <v>28</v>
      </c>
      <c r="P71" s="68"/>
      <c r="Q71" s="67" t="s">
        <v>48</v>
      </c>
      <c r="R71" s="67" t="s">
        <v>2</v>
      </c>
      <c r="S71" s="69">
        <v>9.7750000000000004</v>
      </c>
      <c r="T71" s="70">
        <f>+S71/2</f>
        <v>4.8875000000000002</v>
      </c>
      <c r="U71" s="268"/>
    </row>
    <row r="72" spans="1:21" s="24" customFormat="1">
      <c r="A72" s="97" t="s">
        <v>22</v>
      </c>
      <c r="B72" s="98" t="s">
        <v>53</v>
      </c>
      <c r="C72" s="67" t="s">
        <v>28</v>
      </c>
      <c r="D72" s="68"/>
      <c r="E72" s="67" t="s">
        <v>1</v>
      </c>
      <c r="F72" s="67" t="s">
        <v>2</v>
      </c>
      <c r="G72" s="69">
        <f>G71</f>
        <v>12.055380000000001</v>
      </c>
      <c r="H72" s="70">
        <f>+G72/2</f>
        <v>6.0276900000000007</v>
      </c>
      <c r="I72" s="268"/>
      <c r="M72" s="66" t="s">
        <v>23</v>
      </c>
      <c r="N72" s="67" t="s">
        <v>53</v>
      </c>
      <c r="O72" s="67" t="s">
        <v>28</v>
      </c>
      <c r="P72" s="68"/>
      <c r="Q72" s="67" t="s">
        <v>1</v>
      </c>
      <c r="R72" s="67" t="s">
        <v>2</v>
      </c>
      <c r="S72" s="69">
        <f>S71</f>
        <v>9.7750000000000004</v>
      </c>
      <c r="T72" s="70">
        <f>+S72/2</f>
        <v>4.8875000000000002</v>
      </c>
      <c r="U72" s="268"/>
    </row>
    <row r="73" spans="1:21" s="24" customFormat="1">
      <c r="A73" s="97" t="s">
        <v>22</v>
      </c>
      <c r="B73" s="98" t="s">
        <v>53</v>
      </c>
      <c r="C73" s="67" t="s">
        <v>28</v>
      </c>
      <c r="D73" s="68"/>
      <c r="E73" s="67" t="s">
        <v>1</v>
      </c>
      <c r="F73" s="67" t="s">
        <v>49</v>
      </c>
      <c r="G73" s="277" t="s">
        <v>50</v>
      </c>
      <c r="H73" s="278"/>
      <c r="I73" s="268"/>
      <c r="M73" s="66" t="s">
        <v>23</v>
      </c>
      <c r="N73" s="67" t="s">
        <v>53</v>
      </c>
      <c r="O73" s="67" t="s">
        <v>28</v>
      </c>
      <c r="P73" s="68"/>
      <c r="Q73" s="67" t="s">
        <v>1</v>
      </c>
      <c r="R73" s="67" t="s">
        <v>49</v>
      </c>
      <c r="S73" s="270" t="s">
        <v>50</v>
      </c>
      <c r="T73" s="271"/>
      <c r="U73" s="268"/>
    </row>
    <row r="74" spans="1:21" s="24" customFormat="1" ht="13" thickBot="1">
      <c r="A74" s="99" t="s">
        <v>22</v>
      </c>
      <c r="B74" s="100" t="s">
        <v>53</v>
      </c>
      <c r="C74" s="73" t="s">
        <v>28</v>
      </c>
      <c r="D74" s="74"/>
      <c r="E74" s="73" t="s">
        <v>1</v>
      </c>
      <c r="F74" s="73" t="s">
        <v>3</v>
      </c>
      <c r="G74" s="75">
        <v>30</v>
      </c>
      <c r="H74" s="76">
        <v>14.733000000000001</v>
      </c>
      <c r="I74" s="269"/>
      <c r="M74" s="72" t="s">
        <v>23</v>
      </c>
      <c r="N74" s="73" t="s">
        <v>53</v>
      </c>
      <c r="O74" s="73" t="s">
        <v>28</v>
      </c>
      <c r="P74" s="74"/>
      <c r="Q74" s="73" t="s">
        <v>1</v>
      </c>
      <c r="R74" s="73" t="s">
        <v>3</v>
      </c>
      <c r="S74" s="75">
        <v>30</v>
      </c>
      <c r="T74" s="76">
        <f>+S74/2</f>
        <v>15</v>
      </c>
      <c r="U74" s="269"/>
    </row>
    <row r="75" spans="1:21" s="24" customFormat="1">
      <c r="I75" s="71" t="s">
        <v>59</v>
      </c>
      <c r="U75" s="71" t="s">
        <v>59</v>
      </c>
    </row>
    <row r="76" spans="1:21" s="24" customFormat="1">
      <c r="I76" s="24" t="s">
        <v>65</v>
      </c>
      <c r="U76" s="24" t="s">
        <v>66</v>
      </c>
    </row>
    <row r="77" spans="1:21">
      <c r="A77" s="24"/>
      <c r="B77" s="24"/>
      <c r="C77" s="24"/>
      <c r="D77" s="24"/>
      <c r="E77" s="24"/>
      <c r="F77" s="24"/>
      <c r="G77" s="24"/>
      <c r="H77" s="24"/>
      <c r="I77" s="24" t="s">
        <v>67</v>
      </c>
      <c r="U77" s="24" t="s">
        <v>74</v>
      </c>
    </row>
    <row r="78" spans="1:21">
      <c r="A78" s="24"/>
      <c r="B78" s="24"/>
      <c r="C78" s="24"/>
      <c r="D78" s="24"/>
      <c r="E78" s="24"/>
      <c r="F78" s="24"/>
      <c r="G78" s="24"/>
      <c r="H78" s="24"/>
      <c r="I78" s="24" t="s">
        <v>69</v>
      </c>
    </row>
    <row r="79" spans="1:21">
      <c r="A79" s="24"/>
      <c r="B79" s="24"/>
      <c r="C79" s="24"/>
      <c r="D79" s="24"/>
      <c r="E79" s="24"/>
      <c r="F79" s="24"/>
      <c r="G79" s="24"/>
      <c r="H79" s="24"/>
    </row>
    <row r="80" spans="1:21">
      <c r="A80" s="24"/>
      <c r="B80" s="24"/>
      <c r="C80" s="24"/>
      <c r="D80" s="24"/>
      <c r="E80" s="24"/>
      <c r="F80" s="24"/>
      <c r="G80" s="24"/>
      <c r="H80" s="24"/>
    </row>
    <row r="81" spans="1:9" ht="13" thickBot="1">
      <c r="B81" s="24"/>
      <c r="C81" s="24"/>
      <c r="D81" s="24"/>
      <c r="E81" s="23" t="s">
        <v>75</v>
      </c>
      <c r="F81" s="23"/>
      <c r="G81" s="23"/>
      <c r="H81" s="24"/>
      <c r="I81" s="22"/>
    </row>
    <row r="82" spans="1:9" ht="25.5" thickBot="1">
      <c r="A82" s="26" t="s">
        <v>34</v>
      </c>
      <c r="B82" s="27" t="s">
        <v>35</v>
      </c>
      <c r="C82" s="27" t="s">
        <v>36</v>
      </c>
      <c r="D82" s="28" t="s">
        <v>37</v>
      </c>
      <c r="E82" s="27" t="s">
        <v>38</v>
      </c>
      <c r="F82" s="27" t="s">
        <v>39</v>
      </c>
      <c r="G82" s="27" t="s">
        <v>4</v>
      </c>
      <c r="H82" s="29" t="s">
        <v>40</v>
      </c>
    </row>
    <row r="83" spans="1:9" ht="13" thickBot="1">
      <c r="A83" s="101" t="s">
        <v>76</v>
      </c>
      <c r="B83" s="102" t="s">
        <v>77</v>
      </c>
      <c r="C83" s="102" t="s">
        <v>28</v>
      </c>
      <c r="D83" s="103"/>
      <c r="E83" s="104" t="s">
        <v>43</v>
      </c>
      <c r="F83" s="102"/>
      <c r="G83" s="105"/>
      <c r="H83" s="106"/>
      <c r="I83" s="272" t="s">
        <v>78</v>
      </c>
    </row>
    <row r="84" spans="1:9" ht="13" thickBot="1">
      <c r="A84" s="101" t="s">
        <v>76</v>
      </c>
      <c r="B84" s="107" t="s">
        <v>77</v>
      </c>
      <c r="C84" s="107" t="s">
        <v>28</v>
      </c>
      <c r="D84" s="108"/>
      <c r="E84" s="109" t="s">
        <v>48</v>
      </c>
      <c r="F84" s="107" t="s">
        <v>2</v>
      </c>
      <c r="G84" s="110"/>
      <c r="H84" s="111"/>
      <c r="I84" s="273"/>
    </row>
    <row r="85" spans="1:9" ht="13" thickBot="1">
      <c r="A85" s="101" t="s">
        <v>76</v>
      </c>
      <c r="B85" s="107" t="s">
        <v>77</v>
      </c>
      <c r="C85" s="107" t="s">
        <v>28</v>
      </c>
      <c r="D85" s="108"/>
      <c r="E85" s="109" t="s">
        <v>1</v>
      </c>
      <c r="F85" s="107" t="s">
        <v>2</v>
      </c>
      <c r="G85" s="110"/>
      <c r="H85" s="111"/>
      <c r="I85" s="273"/>
    </row>
    <row r="86" spans="1:9" ht="13" thickBot="1">
      <c r="A86" s="101" t="s">
        <v>76</v>
      </c>
      <c r="B86" s="107" t="s">
        <v>77</v>
      </c>
      <c r="C86" s="107" t="s">
        <v>28</v>
      </c>
      <c r="D86" s="108"/>
      <c r="E86" s="109" t="s">
        <v>1</v>
      </c>
      <c r="F86" s="107" t="s">
        <v>49</v>
      </c>
      <c r="G86" s="275"/>
      <c r="H86" s="276"/>
      <c r="I86" s="273"/>
    </row>
    <row r="87" spans="1:9" ht="13" thickBot="1">
      <c r="A87" s="101" t="s">
        <v>76</v>
      </c>
      <c r="B87" s="112" t="s">
        <v>77</v>
      </c>
      <c r="C87" s="112" t="s">
        <v>28</v>
      </c>
      <c r="D87" s="113"/>
      <c r="E87" s="114" t="s">
        <v>1</v>
      </c>
      <c r="F87" s="112" t="s">
        <v>3</v>
      </c>
      <c r="G87" s="115"/>
      <c r="H87" s="116"/>
      <c r="I87" s="274"/>
    </row>
    <row r="88" spans="1:9">
      <c r="A88" s="24"/>
      <c r="B88" s="24"/>
      <c r="C88" s="24"/>
      <c r="D88" s="24"/>
      <c r="E88" s="24"/>
      <c r="F88" s="24"/>
      <c r="G88" s="24"/>
      <c r="H88" s="24"/>
      <c r="I88" s="24" t="s">
        <v>79</v>
      </c>
    </row>
    <row r="89" spans="1:9">
      <c r="A89" s="24"/>
      <c r="B89" s="24"/>
      <c r="C89" s="24"/>
      <c r="D89" s="24"/>
      <c r="E89" s="24"/>
      <c r="F89" s="24"/>
      <c r="G89" s="24"/>
      <c r="H89" s="24"/>
      <c r="I89" s="24" t="s">
        <v>61</v>
      </c>
    </row>
    <row r="90" spans="1:9">
      <c r="A90" s="24"/>
      <c r="B90" s="24"/>
      <c r="C90" s="24"/>
      <c r="D90" s="24"/>
      <c r="E90" s="24"/>
      <c r="F90" s="24"/>
      <c r="G90" s="24"/>
      <c r="H90" s="24"/>
      <c r="I90" s="24" t="s">
        <v>62</v>
      </c>
    </row>
    <row r="91" spans="1:9">
      <c r="A91" s="24"/>
      <c r="B91" s="24"/>
      <c r="C91" s="24"/>
      <c r="D91" s="24"/>
      <c r="E91" s="24"/>
      <c r="F91" s="24"/>
      <c r="G91" s="24"/>
      <c r="H91" s="24"/>
      <c r="I91" s="24" t="s">
        <v>80</v>
      </c>
    </row>
  </sheetData>
  <mergeCells count="50">
    <mergeCell ref="I83:I87"/>
    <mergeCell ref="G86:H86"/>
    <mergeCell ref="I65:I69"/>
    <mergeCell ref="U65:U69"/>
    <mergeCell ref="G68:H68"/>
    <mergeCell ref="S68:T68"/>
    <mergeCell ref="I70:I74"/>
    <mergeCell ref="U70:U74"/>
    <mergeCell ref="G73:H73"/>
    <mergeCell ref="S73:T73"/>
    <mergeCell ref="I55:I59"/>
    <mergeCell ref="U55:U59"/>
    <mergeCell ref="G58:H58"/>
    <mergeCell ref="S58:T58"/>
    <mergeCell ref="I60:I64"/>
    <mergeCell ref="U60:U64"/>
    <mergeCell ref="G63:H63"/>
    <mergeCell ref="S63:T63"/>
    <mergeCell ref="I38:I42"/>
    <mergeCell ref="U38:U42"/>
    <mergeCell ref="G41:H41"/>
    <mergeCell ref="S41:T41"/>
    <mergeCell ref="I43:I47"/>
    <mergeCell ref="U43:U47"/>
    <mergeCell ref="G46:H46"/>
    <mergeCell ref="S46:T46"/>
    <mergeCell ref="I28:I32"/>
    <mergeCell ref="U28:U32"/>
    <mergeCell ref="G31:H31"/>
    <mergeCell ref="S31:T31"/>
    <mergeCell ref="I33:I37"/>
    <mergeCell ref="U33:U37"/>
    <mergeCell ref="G36:H36"/>
    <mergeCell ref="S36:T36"/>
    <mergeCell ref="I13:I17"/>
    <mergeCell ref="U13:U17"/>
    <mergeCell ref="G16:H16"/>
    <mergeCell ref="S16:T16"/>
    <mergeCell ref="I18:I22"/>
    <mergeCell ref="U18:U22"/>
    <mergeCell ref="G21:H21"/>
    <mergeCell ref="S21:T21"/>
    <mergeCell ref="I3:I7"/>
    <mergeCell ref="U3:U7"/>
    <mergeCell ref="G6:H6"/>
    <mergeCell ref="S6:T6"/>
    <mergeCell ref="I8:I12"/>
    <mergeCell ref="U8:U12"/>
    <mergeCell ref="G11:H11"/>
    <mergeCell ref="S11:T11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AB479-EC83-4445-A9D7-8BBB6D6F8BDF}">
  <dimension ref="A1:W34"/>
  <sheetViews>
    <sheetView workbookViewId="0">
      <selection activeCell="D18" sqref="D18"/>
    </sheetView>
  </sheetViews>
  <sheetFormatPr defaultColWidth="8.7265625" defaultRowHeight="14.5"/>
  <cols>
    <col min="1" max="3" width="8.7265625" style="8"/>
    <col min="4" max="4" width="4.453125" style="1" customWidth="1"/>
    <col min="5" max="5" width="6.1796875" style="1" bestFit="1" customWidth="1"/>
    <col min="6" max="6" width="6.7265625" style="1" hidden="1" customWidth="1"/>
    <col min="7" max="7" width="8.7265625" style="1"/>
    <col min="8" max="8" width="6.81640625" style="1" customWidth="1"/>
    <col min="9" max="9" width="4.453125" style="1" customWidth="1"/>
    <col min="10" max="10" width="6.1796875" style="1" bestFit="1" customWidth="1"/>
    <col min="11" max="11" width="6.7265625" style="1" hidden="1" customWidth="1"/>
    <col min="12" max="12" width="8.7265625" style="1"/>
    <col min="13" max="13" width="6.81640625" style="1" customWidth="1"/>
    <col min="14" max="14" width="4.453125" style="1" customWidth="1"/>
    <col min="15" max="15" width="6.1796875" style="1" bestFit="1" customWidth="1"/>
    <col min="16" max="16" width="6.7265625" style="1" hidden="1" customWidth="1"/>
    <col min="17" max="17" width="8.7265625" style="1"/>
    <col min="18" max="18" width="6.81640625" style="8" customWidth="1"/>
    <col min="19" max="19" width="4.54296875" style="1" customWidth="1"/>
    <col min="20" max="20" width="10.26953125" style="1" customWidth="1"/>
    <col min="21" max="21" width="14.26953125" style="1" bestFit="1" customWidth="1"/>
    <col min="22" max="22" width="32.1796875" style="1" bestFit="1" customWidth="1"/>
    <col min="23" max="16384" width="8.7265625" style="1"/>
  </cols>
  <sheetData>
    <row r="1" spans="4:23" s="8" customFormat="1" ht="15" thickBot="1"/>
    <row r="2" spans="4:23" ht="15" customHeight="1" thickBot="1">
      <c r="D2" s="279" t="s">
        <v>0</v>
      </c>
      <c r="E2" s="280"/>
      <c r="F2" s="280"/>
      <c r="G2" s="280"/>
      <c r="H2" s="281"/>
      <c r="I2" s="279" t="s">
        <v>7</v>
      </c>
      <c r="J2" s="280"/>
      <c r="K2" s="280"/>
      <c r="L2" s="280"/>
      <c r="M2" s="281"/>
      <c r="N2" s="279" t="s">
        <v>5</v>
      </c>
      <c r="O2" s="280"/>
      <c r="P2" s="280"/>
      <c r="Q2" s="280"/>
      <c r="R2" s="281"/>
      <c r="S2" s="8"/>
      <c r="T2" s="8"/>
      <c r="U2" s="8"/>
      <c r="V2" s="8"/>
      <c r="W2" s="8"/>
    </row>
    <row r="3" spans="4:23" ht="15" customHeight="1" thickBot="1">
      <c r="D3" s="12"/>
      <c r="E3" s="13"/>
      <c r="F3" s="13"/>
      <c r="G3" s="14" t="s">
        <v>28</v>
      </c>
      <c r="H3" s="15" t="s">
        <v>29</v>
      </c>
      <c r="I3" s="12"/>
      <c r="J3" s="13"/>
      <c r="K3" s="13"/>
      <c r="L3" s="14" t="s">
        <v>28</v>
      </c>
      <c r="M3" s="15" t="s">
        <v>29</v>
      </c>
      <c r="N3" s="12"/>
      <c r="O3" s="13"/>
      <c r="P3" s="13"/>
      <c r="Q3" s="14" t="s">
        <v>28</v>
      </c>
      <c r="R3" s="15" t="s">
        <v>29</v>
      </c>
      <c r="S3" s="8"/>
      <c r="T3" s="279" t="s">
        <v>128</v>
      </c>
      <c r="U3" s="280"/>
      <c r="V3" s="281"/>
      <c r="W3" s="8"/>
    </row>
    <row r="4" spans="4:23" ht="15" customHeight="1">
      <c r="D4" s="3" t="s">
        <v>1</v>
      </c>
      <c r="E4" s="2" t="s">
        <v>2</v>
      </c>
      <c r="F4" s="2"/>
      <c r="G4" s="186">
        <v>15.54</v>
      </c>
      <c r="H4" s="18">
        <f>G4/G6</f>
        <v>0.328125</v>
      </c>
      <c r="I4" s="3" t="s">
        <v>1</v>
      </c>
      <c r="J4" s="2" t="s">
        <v>2</v>
      </c>
      <c r="K4" s="117">
        <v>12.055380000000001</v>
      </c>
      <c r="L4" s="117">
        <f>K4/1.06</f>
        <v>11.373000000000001</v>
      </c>
      <c r="M4" s="18">
        <f>L4/L6</f>
        <v>0.29990765782006651</v>
      </c>
      <c r="N4" s="3" t="s">
        <v>1</v>
      </c>
      <c r="O4" s="2" t="s">
        <v>2</v>
      </c>
      <c r="P4" s="117">
        <v>9.7750000000000004</v>
      </c>
      <c r="Q4" s="117">
        <f>P4/1.06</f>
        <v>9.2216981132075464</v>
      </c>
      <c r="R4" s="18">
        <f>Q4/Q6</f>
        <v>0.25780269921754195</v>
      </c>
      <c r="S4" s="8"/>
      <c r="T4" s="8"/>
      <c r="U4" s="8"/>
      <c r="V4" s="8"/>
      <c r="W4" s="8"/>
    </row>
    <row r="5" spans="4:23" ht="15" customHeight="1" thickBot="1">
      <c r="D5" s="4" t="s">
        <v>1</v>
      </c>
      <c r="E5" s="5" t="s">
        <v>3</v>
      </c>
      <c r="F5" s="121"/>
      <c r="G5" s="186">
        <v>31.82</v>
      </c>
      <c r="H5" s="19">
        <f>G5/G6</f>
        <v>0.671875</v>
      </c>
      <c r="I5" s="4" t="s">
        <v>1</v>
      </c>
      <c r="J5" s="5" t="s">
        <v>3</v>
      </c>
      <c r="K5" s="117">
        <v>30</v>
      </c>
      <c r="L5" s="117">
        <f>K5/1.13</f>
        <v>26.548672566371685</v>
      </c>
      <c r="M5" s="19">
        <f>L5/L6</f>
        <v>0.70009234217993366</v>
      </c>
      <c r="N5" s="4" t="s">
        <v>1</v>
      </c>
      <c r="O5" s="5" t="s">
        <v>3</v>
      </c>
      <c r="P5" s="117">
        <v>30</v>
      </c>
      <c r="Q5" s="118">
        <f>P5/1.13</f>
        <v>26.548672566371685</v>
      </c>
      <c r="R5" s="19">
        <f>Q5/Q6</f>
        <v>0.74219730078245805</v>
      </c>
      <c r="S5" s="8"/>
      <c r="T5" s="8"/>
      <c r="U5" s="8"/>
      <c r="V5" s="8"/>
      <c r="W5" s="8"/>
    </row>
    <row r="6" spans="4:23" ht="15" customHeight="1" thickBot="1">
      <c r="D6" s="10" t="s">
        <v>1</v>
      </c>
      <c r="E6" s="11" t="s">
        <v>27</v>
      </c>
      <c r="F6" s="120"/>
      <c r="G6" s="187">
        <f>+G4+G5</f>
        <v>47.36</v>
      </c>
      <c r="H6" s="20">
        <f>G6/G6</f>
        <v>1</v>
      </c>
      <c r="I6" s="10" t="s">
        <v>1</v>
      </c>
      <c r="J6" s="11" t="s">
        <v>27</v>
      </c>
      <c r="K6" s="119">
        <f>+K4+K5</f>
        <v>42.05538</v>
      </c>
      <c r="L6" s="119">
        <f>+L4+L5</f>
        <v>37.921672566371683</v>
      </c>
      <c r="M6" s="20">
        <f>L6/L6</f>
        <v>1</v>
      </c>
      <c r="N6" s="10" t="s">
        <v>1</v>
      </c>
      <c r="O6" s="11" t="s">
        <v>27</v>
      </c>
      <c r="P6" s="119">
        <f>+P4+P5</f>
        <v>39.774999999999999</v>
      </c>
      <c r="Q6" s="119">
        <f>+Q4+Q5</f>
        <v>35.77037067957923</v>
      </c>
      <c r="R6" s="20">
        <f>Q6/Q6</f>
        <v>1</v>
      </c>
      <c r="S6" s="8"/>
      <c r="T6" s="8"/>
      <c r="U6" s="8"/>
      <c r="V6" s="8"/>
      <c r="W6" s="8"/>
    </row>
    <row r="7" spans="4:23" ht="7" customHeight="1" thickBot="1">
      <c r="D7" s="6"/>
      <c r="E7" s="6"/>
      <c r="F7" s="6"/>
      <c r="G7" s="7"/>
      <c r="H7" s="7"/>
      <c r="I7" s="6"/>
      <c r="J7" s="6"/>
      <c r="K7" s="6"/>
      <c r="L7" s="7"/>
      <c r="M7" s="17"/>
      <c r="N7" s="16"/>
      <c r="O7" s="16"/>
      <c r="P7" s="16"/>
      <c r="Q7" s="17"/>
      <c r="R7" s="9"/>
      <c r="S7" s="8"/>
      <c r="T7" s="8"/>
      <c r="U7" s="8"/>
      <c r="V7" s="8"/>
      <c r="W7" s="8"/>
    </row>
    <row r="8" spans="4:23" ht="15" customHeight="1" thickBot="1">
      <c r="D8" s="279" t="s">
        <v>8</v>
      </c>
      <c r="E8" s="280"/>
      <c r="F8" s="280"/>
      <c r="G8" s="280"/>
      <c r="H8" s="281"/>
      <c r="I8" s="279" t="s">
        <v>30</v>
      </c>
      <c r="J8" s="280"/>
      <c r="K8" s="280"/>
      <c r="L8" s="280"/>
      <c r="M8" s="281"/>
      <c r="N8" s="279" t="s">
        <v>6</v>
      </c>
      <c r="O8" s="280"/>
      <c r="P8" s="280"/>
      <c r="Q8" s="280"/>
      <c r="R8" s="281"/>
      <c r="S8" s="8"/>
      <c r="T8" s="279" t="s">
        <v>19</v>
      </c>
      <c r="U8" s="280"/>
      <c r="V8" s="281"/>
      <c r="W8" s="8"/>
    </row>
    <row r="9" spans="4:23" ht="15" customHeight="1">
      <c r="D9" s="12"/>
      <c r="E9" s="13"/>
      <c r="F9" s="13"/>
      <c r="G9" s="14" t="s">
        <v>28</v>
      </c>
      <c r="H9" s="15" t="s">
        <v>29</v>
      </c>
      <c r="I9" s="12"/>
      <c r="J9" s="13"/>
      <c r="K9" s="13"/>
      <c r="L9" s="14" t="s">
        <v>28</v>
      </c>
      <c r="M9" s="15" t="s">
        <v>29</v>
      </c>
      <c r="N9" s="12"/>
      <c r="O9" s="13"/>
      <c r="P9" s="13"/>
      <c r="Q9" s="14" t="s">
        <v>28</v>
      </c>
      <c r="R9" s="15" t="s">
        <v>29</v>
      </c>
      <c r="S9" s="8"/>
      <c r="T9" s="129" t="s">
        <v>81</v>
      </c>
      <c r="U9" s="129" t="s">
        <v>9</v>
      </c>
      <c r="V9" s="130" t="s">
        <v>14</v>
      </c>
      <c r="W9" s="8"/>
    </row>
    <row r="10" spans="4:23" ht="15" customHeight="1">
      <c r="D10" s="3" t="s">
        <v>1</v>
      </c>
      <c r="E10" s="2" t="s">
        <v>2</v>
      </c>
      <c r="F10" s="117">
        <f>9.01</f>
        <v>9.01</v>
      </c>
      <c r="G10" s="117">
        <f>F10/1.06</f>
        <v>8.5</v>
      </c>
      <c r="H10" s="18">
        <f>G10/G12</f>
        <v>0.24251988385304882</v>
      </c>
      <c r="I10" s="3" t="s">
        <v>1</v>
      </c>
      <c r="J10" s="2" t="s">
        <v>2</v>
      </c>
      <c r="K10" s="117">
        <v>6.1624999999999996</v>
      </c>
      <c r="L10" s="117">
        <f>K10/1.06</f>
        <v>5.8136792452830184</v>
      </c>
      <c r="M10" s="18">
        <f>L10/L12</f>
        <v>0.27872756655609421</v>
      </c>
      <c r="N10" s="3" t="s">
        <v>1</v>
      </c>
      <c r="O10" s="2" t="s">
        <v>2</v>
      </c>
      <c r="P10" s="117">
        <v>6.1624999999999996</v>
      </c>
      <c r="Q10" s="117">
        <f>P10/1.06</f>
        <v>5.8136792452830184</v>
      </c>
      <c r="R10" s="18">
        <f>Q10/Q12</f>
        <v>0.27872756655609421</v>
      </c>
      <c r="S10" s="8"/>
      <c r="T10" s="125" t="s">
        <v>82</v>
      </c>
      <c r="U10" s="125" t="s">
        <v>10</v>
      </c>
      <c r="V10" s="122" t="s">
        <v>15</v>
      </c>
      <c r="W10" s="8"/>
    </row>
    <row r="11" spans="4:23" ht="15" customHeight="1" thickBot="1">
      <c r="D11" s="4" t="s">
        <v>1</v>
      </c>
      <c r="E11" s="5" t="s">
        <v>3</v>
      </c>
      <c r="F11" s="117">
        <f>30</f>
        <v>30</v>
      </c>
      <c r="G11" s="117">
        <f>F11/1.13</f>
        <v>26.548672566371685</v>
      </c>
      <c r="H11" s="19">
        <f>G11/G12</f>
        <v>0.75748011614695121</v>
      </c>
      <c r="I11" s="4" t="s">
        <v>1</v>
      </c>
      <c r="J11" s="5" t="s">
        <v>3</v>
      </c>
      <c r="K11" s="117">
        <v>17</v>
      </c>
      <c r="L11" s="117">
        <f>K11/1.13</f>
        <v>15.044247787610621</v>
      </c>
      <c r="M11" s="19">
        <f>L11/L12</f>
        <v>0.72127243344390579</v>
      </c>
      <c r="N11" s="4" t="s">
        <v>1</v>
      </c>
      <c r="O11" s="5" t="s">
        <v>3</v>
      </c>
      <c r="P11" s="117">
        <v>17</v>
      </c>
      <c r="Q11" s="117">
        <f>P11/1.13</f>
        <v>15.044247787610621</v>
      </c>
      <c r="R11" s="19">
        <f>Q11/Q12</f>
        <v>0.72127243344390579</v>
      </c>
      <c r="S11" s="8"/>
      <c r="T11" s="125" t="s">
        <v>83</v>
      </c>
      <c r="U11" s="125" t="s">
        <v>11</v>
      </c>
      <c r="V11" s="122" t="s">
        <v>16</v>
      </c>
      <c r="W11" s="8"/>
    </row>
    <row r="12" spans="4:23" s="8" customFormat="1" ht="15" thickBot="1">
      <c r="D12" s="10" t="s">
        <v>1</v>
      </c>
      <c r="E12" s="11" t="s">
        <v>27</v>
      </c>
      <c r="F12" s="119">
        <f>+F10+F11</f>
        <v>39.01</v>
      </c>
      <c r="G12" s="119">
        <f>+G10+G11</f>
        <v>35.048672566371685</v>
      </c>
      <c r="H12" s="20">
        <f>G12/G12</f>
        <v>1</v>
      </c>
      <c r="I12" s="10" t="s">
        <v>1</v>
      </c>
      <c r="J12" s="11" t="s">
        <v>27</v>
      </c>
      <c r="K12" s="119">
        <f>+K10+K11</f>
        <v>23.162500000000001</v>
      </c>
      <c r="L12" s="119">
        <f>+L10+L11</f>
        <v>20.857927032893638</v>
      </c>
      <c r="M12" s="20">
        <f>L12/L12</f>
        <v>1</v>
      </c>
      <c r="N12" s="10" t="s">
        <v>1</v>
      </c>
      <c r="O12" s="11" t="s">
        <v>27</v>
      </c>
      <c r="P12" s="119">
        <f>+P10+P11</f>
        <v>23.162500000000001</v>
      </c>
      <c r="Q12" s="119">
        <f>+Q10+Q11</f>
        <v>20.857927032893638</v>
      </c>
      <c r="R12" s="20">
        <f>Q12/Q12</f>
        <v>1</v>
      </c>
      <c r="T12" s="125" t="s">
        <v>84</v>
      </c>
      <c r="U12" s="126" t="s">
        <v>12</v>
      </c>
      <c r="V12" s="123" t="s">
        <v>17</v>
      </c>
    </row>
    <row r="13" spans="4:23" ht="15" thickBot="1"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S13" s="8"/>
      <c r="T13" s="128"/>
      <c r="U13" s="127" t="s">
        <v>13</v>
      </c>
      <c r="V13" s="124" t="s">
        <v>18</v>
      </c>
      <c r="W13" s="8"/>
    </row>
    <row r="14" spans="4:23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S14" s="8"/>
      <c r="T14" s="8"/>
      <c r="U14" s="8"/>
      <c r="V14" s="8"/>
      <c r="W14" s="8"/>
    </row>
    <row r="15" spans="4:23" s="8" customFormat="1" ht="15.5">
      <c r="G15" s="131"/>
    </row>
    <row r="16" spans="4:23" s="8" customFormat="1"/>
    <row r="17" s="8" customFormat="1"/>
    <row r="18" s="8" customFormat="1"/>
    <row r="19" s="8" customFormat="1"/>
    <row r="20" s="8" customFormat="1"/>
    <row r="21" s="8" customFormat="1"/>
    <row r="22" s="8" customFormat="1"/>
    <row r="23" s="8" customFormat="1"/>
    <row r="24" s="8" customFormat="1"/>
    <row r="25" s="8" customFormat="1"/>
    <row r="26" s="8" customFormat="1"/>
    <row r="27" s="8" customFormat="1"/>
    <row r="28" s="8" customFormat="1"/>
    <row r="29" s="8" customFormat="1"/>
    <row r="30" s="8" customFormat="1"/>
    <row r="31" s="8" customFormat="1"/>
    <row r="32" s="8" customFormat="1"/>
    <row r="33" s="8" customFormat="1"/>
    <row r="34" s="8" customFormat="1"/>
  </sheetData>
  <mergeCells count="8">
    <mergeCell ref="T8:V8"/>
    <mergeCell ref="D2:H2"/>
    <mergeCell ref="I2:M2"/>
    <mergeCell ref="N2:R2"/>
    <mergeCell ref="D8:H8"/>
    <mergeCell ref="I8:M8"/>
    <mergeCell ref="N8:R8"/>
    <mergeCell ref="T3:V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2FF33-308D-4A48-8D34-A6BD2654348E}">
  <dimension ref="B1:AH34"/>
  <sheetViews>
    <sheetView tabSelected="1" zoomScale="85" zoomScaleNormal="85" workbookViewId="0">
      <selection activeCell="C11" sqref="C11:E11"/>
    </sheetView>
  </sheetViews>
  <sheetFormatPr defaultColWidth="8.7265625" defaultRowHeight="14.5"/>
  <cols>
    <col min="1" max="1" width="2.54296875" style="8" customWidth="1"/>
    <col min="2" max="2" width="22.26953125" style="8" customWidth="1"/>
    <col min="3" max="3" width="16.6328125" style="8" customWidth="1"/>
    <col min="4" max="4" width="21.6328125" style="8" customWidth="1"/>
    <col min="5" max="5" width="12.6328125" style="8" customWidth="1"/>
    <col min="6" max="6" width="2.54296875" style="8" customWidth="1"/>
    <col min="7" max="7" width="30.453125" style="8" customWidth="1"/>
    <col min="8" max="8" width="11.54296875" style="8" customWidth="1"/>
    <col min="9" max="9" width="8.81640625" style="8" customWidth="1"/>
    <col min="10" max="11" width="10.54296875" style="8" customWidth="1"/>
    <col min="12" max="12" width="5.1796875" style="8" customWidth="1"/>
    <col min="13" max="13" width="21.26953125" style="8" customWidth="1"/>
    <col min="14" max="15" width="2.54296875" style="8" customWidth="1"/>
    <col min="16" max="16" width="4.36328125" style="1" customWidth="1"/>
    <col min="17" max="17" width="6.1796875" style="1" bestFit="1" customWidth="1"/>
    <col min="18" max="18" width="6.7265625" style="1" hidden="1" customWidth="1"/>
    <col min="19" max="19" width="8.7265625" style="1"/>
    <col min="20" max="20" width="6.81640625" style="1" customWidth="1"/>
    <col min="21" max="21" width="4.36328125" style="1" customWidth="1"/>
    <col min="22" max="22" width="6.1796875" style="1" bestFit="1" customWidth="1"/>
    <col min="23" max="23" width="6.7265625" style="1" hidden="1" customWidth="1"/>
    <col min="24" max="24" width="8.7265625" style="1"/>
    <col min="25" max="25" width="6.81640625" style="1" customWidth="1"/>
    <col min="26" max="26" width="4.36328125" style="1" customWidth="1"/>
    <col min="27" max="27" width="6.1796875" style="1" bestFit="1" customWidth="1"/>
    <col min="28" max="28" width="6.7265625" style="1" hidden="1" customWidth="1"/>
    <col min="29" max="29" width="8.7265625" style="1"/>
    <col min="30" max="30" width="6.81640625" style="8" customWidth="1"/>
    <col min="31" max="31" width="3.1796875" style="8" customWidth="1"/>
    <col min="32" max="32" width="8.7265625" style="8"/>
    <col min="33" max="33" width="12.90625" style="8" bestFit="1" customWidth="1"/>
    <col min="34" max="34" width="32.1796875" style="8" bestFit="1" customWidth="1"/>
    <col min="35" max="16384" width="8.7265625" style="8"/>
  </cols>
  <sheetData>
    <row r="1" spans="2:34" ht="7.5" customHeight="1"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</row>
    <row r="2" spans="2:34" ht="15" thickBot="1"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2:34" ht="15" customHeight="1"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P3" s="284" t="s">
        <v>176</v>
      </c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/>
      <c r="AG3" s="285"/>
      <c r="AH3" s="286"/>
    </row>
    <row r="4" spans="2:34" ht="9" customHeight="1" thickBot="1"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P4" s="287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9"/>
    </row>
    <row r="5" spans="2:34">
      <c r="B5" s="172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4" t="s">
        <v>168</v>
      </c>
      <c r="P5" s="283" t="s">
        <v>177</v>
      </c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83"/>
      <c r="AC5" s="283"/>
      <c r="AD5" s="283"/>
      <c r="AE5" s="283"/>
      <c r="AF5" s="283"/>
      <c r="AG5" s="283"/>
      <c r="AH5" s="283"/>
    </row>
    <row r="6" spans="2:34" ht="2.5" customHeight="1"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</row>
    <row r="7" spans="2:34" ht="14.5" customHeight="1" thickBot="1">
      <c r="B7" s="171" t="s">
        <v>184</v>
      </c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</row>
    <row r="8" spans="2:34" ht="14.5" customHeight="1" thickBot="1">
      <c r="B8" s="173" t="s">
        <v>129</v>
      </c>
      <c r="P8" s="279" t="s">
        <v>175</v>
      </c>
      <c r="Q8" s="280"/>
      <c r="R8" s="280"/>
      <c r="S8" s="280"/>
      <c r="T8" s="280"/>
      <c r="U8" s="280"/>
      <c r="V8" s="280"/>
      <c r="W8" s="280"/>
      <c r="X8" s="280"/>
      <c r="Y8" s="280"/>
      <c r="Z8" s="280"/>
      <c r="AA8" s="280"/>
      <c r="AB8" s="280"/>
      <c r="AC8" s="280"/>
      <c r="AD8" s="281"/>
      <c r="AF8" s="279" t="s">
        <v>128</v>
      </c>
      <c r="AG8" s="280"/>
      <c r="AH8" s="281"/>
    </row>
    <row r="9" spans="2:34" ht="7.5" customHeight="1" thickBot="1"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5"/>
    </row>
    <row r="10" spans="2:34" ht="17.5" customHeight="1" thickBot="1">
      <c r="B10" s="279" t="s">
        <v>123</v>
      </c>
      <c r="C10" s="280"/>
      <c r="D10" s="280"/>
      <c r="E10" s="281"/>
      <c r="F10" s="21"/>
      <c r="G10" s="279" t="s">
        <v>131</v>
      </c>
      <c r="H10" s="280"/>
      <c r="I10" s="280"/>
      <c r="J10" s="280"/>
      <c r="K10" s="280"/>
      <c r="L10" s="280"/>
      <c r="M10" s="281"/>
      <c r="P10" s="279" t="s">
        <v>0</v>
      </c>
      <c r="Q10" s="280"/>
      <c r="R10" s="280"/>
      <c r="S10" s="280"/>
      <c r="T10" s="281"/>
      <c r="U10" s="279" t="s">
        <v>7</v>
      </c>
      <c r="V10" s="280"/>
      <c r="W10" s="280"/>
      <c r="X10" s="280"/>
      <c r="Y10" s="281"/>
      <c r="Z10" s="279" t="s">
        <v>5</v>
      </c>
      <c r="AA10" s="280"/>
      <c r="AB10" s="280"/>
      <c r="AC10" s="280"/>
      <c r="AD10" s="281"/>
      <c r="AF10" s="279" t="s">
        <v>19</v>
      </c>
      <c r="AG10" s="280"/>
      <c r="AH10" s="281"/>
    </row>
    <row r="11" spans="2:34" ht="17.149999999999999" customHeight="1" thickBot="1">
      <c r="B11" s="146" t="s">
        <v>20</v>
      </c>
      <c r="C11" s="292" t="s">
        <v>124</v>
      </c>
      <c r="D11" s="293"/>
      <c r="E11" s="294"/>
      <c r="F11" s="21"/>
      <c r="G11" s="161" t="s">
        <v>118</v>
      </c>
      <c r="H11" s="298" t="str">
        <f>VLOOKUP(C11,Data!C:H,5,FALSE)</f>
        <v xml:space="preserve">  </v>
      </c>
      <c r="I11" s="299"/>
      <c r="J11" s="300" t="str">
        <f>VLOOKUP(C11,Data!C:H,6,FALSE)</f>
        <v xml:space="preserve">  </v>
      </c>
      <c r="K11" s="300"/>
      <c r="L11" s="300"/>
      <c r="M11" s="301"/>
      <c r="P11" s="12"/>
      <c r="Q11" s="13"/>
      <c r="R11" s="13"/>
      <c r="S11" s="14" t="s">
        <v>28</v>
      </c>
      <c r="T11" s="15" t="s">
        <v>29</v>
      </c>
      <c r="U11" s="12"/>
      <c r="V11" s="13"/>
      <c r="W11" s="13"/>
      <c r="X11" s="14" t="s">
        <v>28</v>
      </c>
      <c r="Y11" s="15" t="s">
        <v>29</v>
      </c>
      <c r="Z11" s="12"/>
      <c r="AA11" s="13"/>
      <c r="AB11" s="13"/>
      <c r="AC11" s="14" t="s">
        <v>28</v>
      </c>
      <c r="AD11" s="15" t="s">
        <v>29</v>
      </c>
      <c r="AF11" s="129" t="s">
        <v>81</v>
      </c>
      <c r="AG11" s="239" t="s">
        <v>9</v>
      </c>
      <c r="AH11" s="130" t="s">
        <v>14</v>
      </c>
    </row>
    <row r="12" spans="2:34" ht="17.149999999999999" customHeight="1" thickBot="1">
      <c r="B12" s="147" t="s">
        <v>104</v>
      </c>
      <c r="C12" s="295" t="s">
        <v>124</v>
      </c>
      <c r="D12" s="296"/>
      <c r="E12" s="297"/>
      <c r="F12" s="21"/>
      <c r="G12" s="162" t="s">
        <v>119</v>
      </c>
      <c r="H12" s="163" t="s">
        <v>122</v>
      </c>
      <c r="I12" s="164" t="s">
        <v>121</v>
      </c>
      <c r="J12" s="164" t="s">
        <v>120</v>
      </c>
      <c r="K12" s="164" t="s">
        <v>136</v>
      </c>
      <c r="L12" s="165"/>
      <c r="M12" s="166"/>
      <c r="P12" s="3" t="s">
        <v>1</v>
      </c>
      <c r="Q12" s="2" t="s">
        <v>2</v>
      </c>
      <c r="R12" s="2"/>
      <c r="S12" s="236">
        <v>15.54</v>
      </c>
      <c r="T12" s="18">
        <f>S12/S14</f>
        <v>0.328125</v>
      </c>
      <c r="U12" s="3" t="s">
        <v>1</v>
      </c>
      <c r="V12" s="2" t="s">
        <v>2</v>
      </c>
      <c r="W12" s="117">
        <v>12.055380000000001</v>
      </c>
      <c r="X12" s="236">
        <f>W12/1.06</f>
        <v>11.373000000000001</v>
      </c>
      <c r="Y12" s="18">
        <f>X12/X14</f>
        <v>0.29990765782006651</v>
      </c>
      <c r="Z12" s="3" t="s">
        <v>1</v>
      </c>
      <c r="AA12" s="2" t="s">
        <v>2</v>
      </c>
      <c r="AB12" s="117">
        <v>9.7750000000000004</v>
      </c>
      <c r="AC12" s="236">
        <f>AB12/1.06</f>
        <v>9.2216981132075464</v>
      </c>
      <c r="AD12" s="18">
        <f>AC12/AC14</f>
        <v>0.25780269921754195</v>
      </c>
      <c r="AF12" s="125" t="s">
        <v>82</v>
      </c>
      <c r="AG12" s="240" t="s">
        <v>10</v>
      </c>
      <c r="AH12" s="122" t="s">
        <v>15</v>
      </c>
    </row>
    <row r="13" spans="2:34" ht="17.149999999999999" customHeight="1" thickBot="1">
      <c r="B13" s="155" t="s">
        <v>107</v>
      </c>
      <c r="C13" s="156"/>
      <c r="D13" s="180">
        <f>VLOOKUP(C11,Data!C:F,3,FALSE)</f>
        <v>0</v>
      </c>
      <c r="E13" s="157"/>
      <c r="G13" s="178" t="s">
        <v>133</v>
      </c>
      <c r="H13" s="152" t="str">
        <f>VLOOKUP($C$12,Data!$B$11:$C$19,2,FALSE)</f>
        <v xml:space="preserve">  </v>
      </c>
      <c r="I13" s="182">
        <f>IF(K13&gt;0,1,-1)</f>
        <v>-1</v>
      </c>
      <c r="J13" s="175">
        <f>ABS(K13)</f>
        <v>0</v>
      </c>
      <c r="K13" s="175">
        <f>-K14-K15</f>
        <v>0</v>
      </c>
      <c r="L13" s="167" t="s">
        <v>28</v>
      </c>
      <c r="M13" s="324" t="s">
        <v>167</v>
      </c>
      <c r="P13" s="4" t="s">
        <v>1</v>
      </c>
      <c r="Q13" s="5" t="s">
        <v>3</v>
      </c>
      <c r="R13" s="121"/>
      <c r="S13" s="236">
        <v>31.82</v>
      </c>
      <c r="T13" s="19">
        <f>S13/S14</f>
        <v>0.671875</v>
      </c>
      <c r="U13" s="4" t="s">
        <v>1</v>
      </c>
      <c r="V13" s="5" t="s">
        <v>3</v>
      </c>
      <c r="W13" s="117">
        <v>30</v>
      </c>
      <c r="X13" s="236">
        <f>W13/1.13</f>
        <v>26.548672566371685</v>
      </c>
      <c r="Y13" s="19">
        <f>X13/X14</f>
        <v>0.70009234217993366</v>
      </c>
      <c r="Z13" s="4" t="s">
        <v>1</v>
      </c>
      <c r="AA13" s="5" t="s">
        <v>3</v>
      </c>
      <c r="AB13" s="117">
        <v>30</v>
      </c>
      <c r="AC13" s="238">
        <f>AB13/1.13</f>
        <v>26.548672566371685</v>
      </c>
      <c r="AD13" s="19">
        <f>AC13/AC14</f>
        <v>0.74219730078245805</v>
      </c>
      <c r="AF13" s="125" t="s">
        <v>83</v>
      </c>
      <c r="AG13" s="240" t="s">
        <v>11</v>
      </c>
      <c r="AH13" s="122" t="s">
        <v>16</v>
      </c>
    </row>
    <row r="14" spans="2:34" ht="17.149999999999999" customHeight="1" thickBot="1">
      <c r="B14" s="155" t="s">
        <v>108</v>
      </c>
      <c r="C14" s="156"/>
      <c r="D14" s="180">
        <f>VLOOKUP(C11,Data!C:F,4,FALSE)</f>
        <v>0</v>
      </c>
      <c r="E14" s="157"/>
      <c r="G14" s="177" t="s">
        <v>135</v>
      </c>
      <c r="H14" s="153" t="str">
        <f>VLOOKUP($C$12,Data!$B$11:$C$19,2,FALSE)</f>
        <v xml:space="preserve">  </v>
      </c>
      <c r="I14" s="182">
        <f>IF(K14&gt;0,1,-1)</f>
        <v>-1</v>
      </c>
      <c r="J14" s="175">
        <f>ABS(K14)</f>
        <v>0</v>
      </c>
      <c r="K14" s="175">
        <f>D13*$D$18</f>
        <v>0</v>
      </c>
      <c r="L14" s="168" t="s">
        <v>28</v>
      </c>
      <c r="M14" s="324" t="s">
        <v>167</v>
      </c>
      <c r="P14" s="10" t="s">
        <v>1</v>
      </c>
      <c r="Q14" s="11" t="s">
        <v>27</v>
      </c>
      <c r="R14" s="120"/>
      <c r="S14" s="237">
        <f>+S12+S13</f>
        <v>47.36</v>
      </c>
      <c r="T14" s="20">
        <f>S14/S14</f>
        <v>1</v>
      </c>
      <c r="U14" s="10" t="s">
        <v>1</v>
      </c>
      <c r="V14" s="11" t="s">
        <v>27</v>
      </c>
      <c r="W14" s="119">
        <f>+W12+W13</f>
        <v>42.05538</v>
      </c>
      <c r="X14" s="237">
        <f>+X12+X13</f>
        <v>37.921672566371683</v>
      </c>
      <c r="Y14" s="20">
        <f>X14/X14</f>
        <v>1</v>
      </c>
      <c r="Z14" s="10" t="s">
        <v>1</v>
      </c>
      <c r="AA14" s="11" t="s">
        <v>27</v>
      </c>
      <c r="AB14" s="119">
        <f>+AB12+AB13</f>
        <v>39.774999999999999</v>
      </c>
      <c r="AC14" s="237">
        <f>+AC12+AC13</f>
        <v>35.77037067957923</v>
      </c>
      <c r="AD14" s="20">
        <f>AC14/AC14</f>
        <v>1</v>
      </c>
      <c r="AF14" s="125" t="s">
        <v>84</v>
      </c>
      <c r="AG14" s="241" t="s">
        <v>12</v>
      </c>
      <c r="AH14" s="123" t="s">
        <v>17</v>
      </c>
    </row>
    <row r="15" spans="2:34" ht="17.149999999999999" customHeight="1" thickBot="1">
      <c r="B15" s="155" t="s">
        <v>125</v>
      </c>
      <c r="C15" s="326" t="s">
        <v>169</v>
      </c>
      <c r="D15" s="181">
        <f>VLOOKUP(C11,Data!C:F,2,FALSE)</f>
        <v>0</v>
      </c>
      <c r="E15" s="158" t="s">
        <v>28</v>
      </c>
      <c r="G15" s="176" t="s">
        <v>134</v>
      </c>
      <c r="H15" s="154" t="str">
        <f>VLOOKUP($C$12,Data!$B$11:$C$19,2,FALSE)</f>
        <v xml:space="preserve">  </v>
      </c>
      <c r="I15" s="182">
        <f>IF(K15&gt;0,1,-1)</f>
        <v>-1</v>
      </c>
      <c r="J15" s="175">
        <f>ABS(K15)</f>
        <v>0</v>
      </c>
      <c r="K15" s="175">
        <f>D14*$D$18</f>
        <v>0</v>
      </c>
      <c r="L15" s="169" t="s">
        <v>28</v>
      </c>
      <c r="M15" s="324" t="s">
        <v>167</v>
      </c>
      <c r="P15" s="6"/>
      <c r="Q15" s="6"/>
      <c r="R15" s="6"/>
      <c r="S15" s="7"/>
      <c r="T15" s="7"/>
      <c r="U15" s="6"/>
      <c r="V15" s="6"/>
      <c r="W15" s="6"/>
      <c r="X15" s="7"/>
      <c r="Y15" s="17"/>
      <c r="Z15" s="16"/>
      <c r="AA15" s="16"/>
      <c r="AB15" s="16"/>
      <c r="AC15" s="17"/>
      <c r="AD15" s="9"/>
      <c r="AF15" s="128"/>
      <c r="AG15" s="242" t="s">
        <v>13</v>
      </c>
      <c r="AH15" s="124" t="s">
        <v>18</v>
      </c>
    </row>
    <row r="16" spans="2:34" ht="17.149999999999999" customHeight="1" thickBot="1">
      <c r="B16" s="147" t="s">
        <v>106</v>
      </c>
      <c r="C16" s="148"/>
      <c r="D16" s="183"/>
      <c r="E16" s="149" t="s">
        <v>109</v>
      </c>
      <c r="F16" s="21"/>
      <c r="G16" s="290" t="s">
        <v>132</v>
      </c>
      <c r="H16" s="291"/>
      <c r="I16" s="291"/>
      <c r="J16" s="291"/>
      <c r="K16" s="185">
        <f>SUM(K13:K15)</f>
        <v>0</v>
      </c>
      <c r="L16" s="165" t="s">
        <v>28</v>
      </c>
      <c r="M16" s="325" t="s">
        <v>167</v>
      </c>
      <c r="P16" s="279" t="s">
        <v>174</v>
      </c>
      <c r="Q16" s="280"/>
      <c r="R16" s="280"/>
      <c r="S16" s="280"/>
      <c r="T16" s="281"/>
      <c r="U16" s="279" t="s">
        <v>30</v>
      </c>
      <c r="V16" s="280"/>
      <c r="W16" s="280"/>
      <c r="X16" s="280"/>
      <c r="Y16" s="281"/>
      <c r="Z16" s="279" t="s">
        <v>6</v>
      </c>
      <c r="AA16" s="280"/>
      <c r="AB16" s="280"/>
      <c r="AC16" s="280"/>
      <c r="AD16" s="281"/>
    </row>
    <row r="17" spans="2:30" ht="17.149999999999999" customHeight="1">
      <c r="B17" s="147" t="s">
        <v>105</v>
      </c>
      <c r="C17" s="148"/>
      <c r="D17" s="184"/>
      <c r="E17" s="149" t="s">
        <v>28</v>
      </c>
      <c r="F17" s="21"/>
      <c r="G17" s="150"/>
      <c r="H17" s="150"/>
      <c r="I17" s="150"/>
      <c r="J17" s="21"/>
      <c r="K17" s="21"/>
      <c r="L17" s="21"/>
      <c r="M17" s="21"/>
      <c r="P17" s="12"/>
      <c r="Q17" s="13"/>
      <c r="R17" s="13"/>
      <c r="S17" s="14" t="s">
        <v>28</v>
      </c>
      <c r="T17" s="15" t="s">
        <v>29</v>
      </c>
      <c r="U17" s="12"/>
      <c r="V17" s="13"/>
      <c r="W17" s="13"/>
      <c r="X17" s="14" t="s">
        <v>28</v>
      </c>
      <c r="Y17" s="15" t="s">
        <v>29</v>
      </c>
      <c r="Z17" s="12"/>
      <c r="AA17" s="13"/>
      <c r="AB17" s="13"/>
      <c r="AC17" s="14" t="s">
        <v>28</v>
      </c>
      <c r="AD17" s="15" t="s">
        <v>29</v>
      </c>
    </row>
    <row r="18" spans="2:30" ht="17.149999999999999" customHeight="1" thickBot="1">
      <c r="B18" s="159" t="s">
        <v>126</v>
      </c>
      <c r="C18" s="327" t="s">
        <v>169</v>
      </c>
      <c r="D18" s="179">
        <f>(D15*D16)-D17</f>
        <v>0</v>
      </c>
      <c r="E18" s="160" t="s">
        <v>28</v>
      </c>
      <c r="F18" s="151"/>
      <c r="G18" s="151"/>
      <c r="H18" s="151"/>
      <c r="I18" s="151"/>
      <c r="J18" s="151"/>
      <c r="K18" s="151"/>
      <c r="L18" s="151"/>
      <c r="M18" s="151"/>
      <c r="P18" s="3" t="s">
        <v>1</v>
      </c>
      <c r="Q18" s="2" t="s">
        <v>2</v>
      </c>
      <c r="R18" s="117">
        <f>9.01</f>
        <v>9.01</v>
      </c>
      <c r="S18" s="236">
        <f>R18/1.06</f>
        <v>8.5</v>
      </c>
      <c r="T18" s="18">
        <f>S18/S20</f>
        <v>0.24251988385304882</v>
      </c>
      <c r="U18" s="3" t="s">
        <v>1</v>
      </c>
      <c r="V18" s="2" t="s">
        <v>2</v>
      </c>
      <c r="W18" s="117">
        <v>6.1624999999999996</v>
      </c>
      <c r="X18" s="236">
        <f>W18/1.06</f>
        <v>5.8136792452830184</v>
      </c>
      <c r="Y18" s="18">
        <f>X18/X20</f>
        <v>0.27872756655609421</v>
      </c>
      <c r="Z18" s="3" t="s">
        <v>1</v>
      </c>
      <c r="AA18" s="2" t="s">
        <v>2</v>
      </c>
      <c r="AB18" s="117">
        <v>6.1624999999999996</v>
      </c>
      <c r="AC18" s="236">
        <f>AB18/1.06</f>
        <v>5.8136792452830184</v>
      </c>
      <c r="AD18" s="18">
        <f>AC18/AC20</f>
        <v>0.27872756655609421</v>
      </c>
    </row>
    <row r="19" spans="2:30" ht="15" thickBot="1"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P19" s="4" t="s">
        <v>1</v>
      </c>
      <c r="Q19" s="5" t="s">
        <v>3</v>
      </c>
      <c r="R19" s="117">
        <f>30</f>
        <v>30</v>
      </c>
      <c r="S19" s="236">
        <f>R19/1.13</f>
        <v>26.548672566371685</v>
      </c>
      <c r="T19" s="19">
        <f>S19/S20</f>
        <v>0.75748011614695121</v>
      </c>
      <c r="U19" s="4" t="s">
        <v>1</v>
      </c>
      <c r="V19" s="5" t="s">
        <v>3</v>
      </c>
      <c r="W19" s="117">
        <v>17</v>
      </c>
      <c r="X19" s="236">
        <f>W19/1.13</f>
        <v>15.044247787610621</v>
      </c>
      <c r="Y19" s="19">
        <f>X19/X20</f>
        <v>0.72127243344390579</v>
      </c>
      <c r="Z19" s="4" t="s">
        <v>1</v>
      </c>
      <c r="AA19" s="5" t="s">
        <v>3</v>
      </c>
      <c r="AB19" s="117">
        <v>17</v>
      </c>
      <c r="AC19" s="236">
        <f>AB19/1.13</f>
        <v>15.044247787610621</v>
      </c>
      <c r="AD19" s="19">
        <f>AC19/AC20</f>
        <v>0.72127243344390579</v>
      </c>
    </row>
    <row r="20" spans="2:30" ht="15" thickBot="1"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P20" s="10" t="s">
        <v>1</v>
      </c>
      <c r="Q20" s="11" t="s">
        <v>27</v>
      </c>
      <c r="R20" s="119">
        <f>+R18+R19</f>
        <v>39.01</v>
      </c>
      <c r="S20" s="237">
        <f>+S18+S19</f>
        <v>35.048672566371685</v>
      </c>
      <c r="T20" s="20">
        <f>S20/S20</f>
        <v>1</v>
      </c>
      <c r="U20" s="10" t="s">
        <v>1</v>
      </c>
      <c r="V20" s="11" t="s">
        <v>27</v>
      </c>
      <c r="W20" s="119">
        <f>+W18+W19</f>
        <v>23.162500000000001</v>
      </c>
      <c r="X20" s="237">
        <f>+X18+X19</f>
        <v>20.857927032893638</v>
      </c>
      <c r="Y20" s="20">
        <f>X20/X20</f>
        <v>1</v>
      </c>
      <c r="Z20" s="10" t="s">
        <v>1</v>
      </c>
      <c r="AA20" s="11" t="s">
        <v>27</v>
      </c>
      <c r="AB20" s="119">
        <f>+AB18+AB19</f>
        <v>23.162500000000001</v>
      </c>
      <c r="AC20" s="237">
        <f>+AC18+AC19</f>
        <v>20.857927032893638</v>
      </c>
      <c r="AD20" s="20">
        <f>AC20/AC20</f>
        <v>1</v>
      </c>
    </row>
    <row r="21" spans="2:30"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spans="2:30"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2:30"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2:30"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2:30"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spans="2:30"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</row>
    <row r="27" spans="2:30"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2:30"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  <row r="29" spans="2:30"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</row>
    <row r="30" spans="2:30"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</row>
    <row r="31" spans="2:30"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</row>
    <row r="32" spans="2:30"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</row>
    <row r="33" spans="16:29"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</row>
    <row r="34" spans="16:29"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</row>
  </sheetData>
  <sheetProtection algorithmName="SHA-512" hashValue="wl5x+g9ONgsWsMe1lJlq5MynSpsBapsDvDSVXQILx+hvt3Ww5Xu9C0syAAsXctlnVcL6LAN5kSV7zyZa64KGkQ==" saltValue="HVVoe3st0sa8hZKKaA9jug==" spinCount="100000" sheet="1" objects="1" scenarios="1"/>
  <mergeCells count="19">
    <mergeCell ref="G16:J16"/>
    <mergeCell ref="G10:M10"/>
    <mergeCell ref="B10:E10"/>
    <mergeCell ref="C11:E11"/>
    <mergeCell ref="C12:E12"/>
    <mergeCell ref="H11:I11"/>
    <mergeCell ref="J11:M11"/>
    <mergeCell ref="P16:T16"/>
    <mergeCell ref="U16:Y16"/>
    <mergeCell ref="Z16:AD16"/>
    <mergeCell ref="P5:AH5"/>
    <mergeCell ref="P3:AH4"/>
    <mergeCell ref="AF10:AH10"/>
    <mergeCell ref="P8:AD8"/>
    <mergeCell ref="AF8:AH8"/>
    <mergeCell ref="P1:AD1"/>
    <mergeCell ref="P10:T10"/>
    <mergeCell ref="U10:Y10"/>
    <mergeCell ref="Z10:AD10"/>
  </mergeCells>
  <conditionalFormatting sqref="J13:K15">
    <cfRule type="cellIs" dxfId="3" priority="4" operator="lessThan">
      <formula>0</formula>
    </cfRule>
  </conditionalFormatting>
  <conditionalFormatting sqref="D18">
    <cfRule type="cellIs" dxfId="2" priority="3" operator="lessThan">
      <formula>0</formula>
    </cfRule>
  </conditionalFormatting>
  <conditionalFormatting sqref="I13">
    <cfRule type="cellIs" dxfId="1" priority="2" operator="lessThan">
      <formula>0</formula>
    </cfRule>
  </conditionalFormatting>
  <conditionalFormatting sqref="I14:I15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ignoredErrors>
    <ignoredError sqref="X12:X14 S14 S18:S20 X18:X20 AC18:AC2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397DFFC-25F4-44FC-9C7E-7B2ECD8F88B1}">
          <x14:formula1>
            <xm:f>Data!$C$2:$C$8</xm:f>
          </x14:formula1>
          <xm:sqref>C11</xm:sqref>
        </x14:dataValidation>
        <x14:dataValidation type="list" allowBlank="1" showInputMessage="1" showErrorMessage="1" xr:uid="{AB9E68C5-DAFD-4E63-9A7F-8A2307FE81C0}">
          <x14:formula1>
            <xm:f>Data!$B$12:$B$19</xm:f>
          </x14:formula1>
          <xm:sqref>C12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AA021-272A-41A7-BC15-85AD8F7A58CD}">
  <dimension ref="B1:AH1241"/>
  <sheetViews>
    <sheetView zoomScale="85" zoomScaleNormal="85" workbookViewId="0">
      <selection activeCell="C11" sqref="C11:E11"/>
    </sheetView>
  </sheetViews>
  <sheetFormatPr defaultColWidth="8.7265625" defaultRowHeight="14.5"/>
  <cols>
    <col min="1" max="1" width="2.54296875" style="189" customWidth="1"/>
    <col min="2" max="2" width="9.6328125" style="189" customWidth="1"/>
    <col min="3" max="4" width="15.6328125" style="189" customWidth="1"/>
    <col min="5" max="5" width="19.6328125" style="189" customWidth="1"/>
    <col min="6" max="6" width="2.54296875" style="189" customWidth="1"/>
    <col min="7" max="7" width="15.453125" style="189" bestFit="1" customWidth="1"/>
    <col min="8" max="8" width="11.54296875" style="189" customWidth="1"/>
    <col min="9" max="9" width="8.81640625" style="189" customWidth="1"/>
    <col min="10" max="10" width="3.6328125" style="189" customWidth="1"/>
    <col min="11" max="11" width="10.54296875" style="189" customWidth="1"/>
    <col min="12" max="12" width="7.26953125" style="189" hidden="1" customWidth="1"/>
    <col min="13" max="13" width="17.54296875" style="189" customWidth="1"/>
    <col min="14" max="15" width="2.54296875" style="189" customWidth="1"/>
    <col min="16" max="16" width="4.36328125" style="1" customWidth="1"/>
    <col min="17" max="17" width="6.1796875" style="1" bestFit="1" customWidth="1"/>
    <col min="18" max="19" width="8.7265625" style="1"/>
    <col min="20" max="20" width="6.81640625" style="1" customWidth="1"/>
    <col min="21" max="21" width="7" style="1" customWidth="1"/>
    <col min="22" max="22" width="6.1796875" style="1" bestFit="1" customWidth="1"/>
    <col min="23" max="24" width="8.7265625" style="1"/>
    <col min="25" max="25" width="6.81640625" style="1" customWidth="1"/>
    <col min="26" max="26" width="3.1796875" style="189" customWidth="1"/>
    <col min="27" max="27" width="8.7265625" style="189"/>
    <col min="28" max="28" width="12.90625" style="189" bestFit="1" customWidth="1"/>
    <col min="29" max="29" width="32.1796875" style="189" bestFit="1" customWidth="1"/>
    <col min="30" max="16384" width="8.7265625" style="189"/>
  </cols>
  <sheetData>
    <row r="1" spans="2:34" ht="7.5" customHeight="1">
      <c r="P1" s="282"/>
      <c r="Q1" s="282"/>
      <c r="R1" s="282"/>
      <c r="S1" s="282"/>
      <c r="T1" s="282"/>
      <c r="U1" s="282"/>
      <c r="V1" s="282"/>
      <c r="W1" s="282"/>
      <c r="X1" s="282"/>
      <c r="Y1" s="282"/>
    </row>
    <row r="2" spans="2:34" ht="15" thickBot="1"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P2" s="235"/>
      <c r="Q2" s="235"/>
      <c r="R2" s="235"/>
      <c r="S2" s="235"/>
      <c r="T2" s="235"/>
      <c r="U2" s="235"/>
      <c r="V2" s="235"/>
      <c r="W2" s="235"/>
      <c r="X2" s="235"/>
      <c r="Y2" s="235"/>
    </row>
    <row r="3" spans="2:34" ht="14.5" customHeight="1"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P3" s="284" t="s">
        <v>176</v>
      </c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6"/>
      <c r="AD3" s="253"/>
      <c r="AE3" s="253"/>
      <c r="AF3" s="253"/>
      <c r="AG3" s="253"/>
      <c r="AH3" s="253"/>
    </row>
    <row r="4" spans="2:34" ht="9" customHeight="1" thickBot="1"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P4" s="287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9"/>
      <c r="AD4" s="253"/>
      <c r="AE4" s="253"/>
      <c r="AF4" s="253"/>
      <c r="AG4" s="253"/>
      <c r="AH4" s="253"/>
    </row>
    <row r="5" spans="2:34">
      <c r="B5" s="191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2" t="s">
        <v>168</v>
      </c>
      <c r="P5" s="283" t="s">
        <v>177</v>
      </c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83"/>
      <c r="AC5" s="283"/>
      <c r="AD5" s="252"/>
      <c r="AE5" s="252"/>
      <c r="AF5" s="252"/>
      <c r="AG5" s="252"/>
      <c r="AH5" s="252"/>
    </row>
    <row r="6" spans="2:34" ht="2.5" customHeight="1">
      <c r="P6" s="235"/>
      <c r="Q6" s="235"/>
      <c r="R6" s="235"/>
      <c r="S6" s="235"/>
      <c r="T6" s="235"/>
      <c r="U6" s="235"/>
      <c r="V6" s="235"/>
      <c r="W6" s="235"/>
      <c r="X6" s="235"/>
      <c r="Y6" s="235"/>
    </row>
    <row r="7" spans="2:34" ht="14.5" customHeight="1">
      <c r="B7" s="233" t="s">
        <v>183</v>
      </c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P7" s="235"/>
      <c r="Q7" s="235"/>
      <c r="R7" s="235"/>
      <c r="S7" s="235"/>
      <c r="T7" s="235"/>
      <c r="U7" s="235"/>
      <c r="V7" s="235"/>
      <c r="W7" s="235"/>
      <c r="X7" s="235"/>
      <c r="Y7" s="235"/>
    </row>
    <row r="8" spans="2:34" ht="14.5" customHeight="1">
      <c r="B8" s="193" t="s">
        <v>129</v>
      </c>
      <c r="P8" s="249"/>
      <c r="Q8" s="249"/>
      <c r="R8" s="249"/>
      <c r="S8" s="250"/>
      <c r="T8" s="250"/>
      <c r="U8" s="249"/>
      <c r="V8" s="249"/>
      <c r="W8" s="249"/>
      <c r="X8" s="250"/>
      <c r="Y8" s="250"/>
    </row>
    <row r="9" spans="2:34" ht="7.5" customHeight="1" thickBot="1">
      <c r="P9" s="251"/>
      <c r="Q9" s="251"/>
      <c r="R9" s="251"/>
      <c r="S9" s="251"/>
      <c r="T9" s="251"/>
      <c r="U9" s="251"/>
      <c r="V9" s="251"/>
      <c r="W9" s="251"/>
      <c r="X9" s="251"/>
      <c r="Y9" s="251"/>
    </row>
    <row r="10" spans="2:34" ht="17.5" customHeight="1" thickBot="1">
      <c r="B10" s="316" t="s">
        <v>123</v>
      </c>
      <c r="C10" s="317"/>
      <c r="D10" s="317"/>
      <c r="E10" s="318"/>
      <c r="F10" s="194"/>
      <c r="G10" s="315" t="s">
        <v>153</v>
      </c>
      <c r="H10" s="315"/>
      <c r="I10" s="315"/>
      <c r="J10" s="315"/>
      <c r="K10" s="315"/>
      <c r="L10" s="315"/>
      <c r="M10" s="315"/>
      <c r="P10" s="279" t="s">
        <v>0</v>
      </c>
      <c r="Q10" s="280"/>
      <c r="R10" s="280"/>
      <c r="S10" s="280"/>
      <c r="T10" s="281"/>
      <c r="U10" s="279" t="s">
        <v>7</v>
      </c>
      <c r="V10" s="280"/>
      <c r="W10" s="280"/>
      <c r="X10" s="280"/>
      <c r="Y10" s="281"/>
      <c r="Z10" s="8"/>
      <c r="AA10" s="302" t="s">
        <v>128</v>
      </c>
      <c r="AB10" s="303"/>
      <c r="AC10" s="304"/>
    </row>
    <row r="11" spans="2:34" ht="17.149999999999999" customHeight="1" thickBot="1">
      <c r="B11" s="195" t="s">
        <v>20</v>
      </c>
      <c r="C11" s="319" t="s">
        <v>124</v>
      </c>
      <c r="D11" s="320"/>
      <c r="E11" s="321"/>
      <c r="F11" s="194"/>
      <c r="G11" s="315" t="s">
        <v>154</v>
      </c>
      <c r="H11" s="315"/>
      <c r="I11" s="315"/>
      <c r="J11" s="311" t="s">
        <v>170</v>
      </c>
      <c r="K11" s="311"/>
      <c r="L11" s="311"/>
      <c r="M11" s="311"/>
      <c r="P11" s="312" t="s">
        <v>178</v>
      </c>
      <c r="Q11" s="313"/>
      <c r="R11" s="313"/>
      <c r="S11" s="313"/>
      <c r="T11" s="314"/>
      <c r="U11" s="305" t="s">
        <v>179</v>
      </c>
      <c r="V11" s="306"/>
      <c r="W11" s="306"/>
      <c r="X11" s="306"/>
      <c r="Y11" s="307"/>
      <c r="Z11" s="8"/>
      <c r="AA11" s="198"/>
      <c r="AB11" s="198"/>
      <c r="AC11" s="198"/>
    </row>
    <row r="12" spans="2:34" ht="17.149999999999999" customHeight="1" thickBot="1">
      <c r="B12" s="199"/>
      <c r="C12" s="204" t="s">
        <v>163</v>
      </c>
      <c r="D12" s="205" t="s">
        <v>164</v>
      </c>
      <c r="E12" s="201"/>
      <c r="F12" s="194"/>
      <c r="G12" s="206" t="s">
        <v>119</v>
      </c>
      <c r="H12" s="206" t="s">
        <v>120</v>
      </c>
      <c r="I12" s="206" t="s">
        <v>155</v>
      </c>
      <c r="J12" s="311"/>
      <c r="K12" s="311"/>
      <c r="L12" s="311"/>
      <c r="M12" s="311"/>
      <c r="P12" s="243"/>
      <c r="Q12" s="244"/>
      <c r="R12" s="245" t="s">
        <v>180</v>
      </c>
      <c r="S12" s="245" t="s">
        <v>181</v>
      </c>
      <c r="T12" s="246" t="s">
        <v>182</v>
      </c>
      <c r="U12" s="243"/>
      <c r="V12" s="244"/>
      <c r="W12" s="245" t="s">
        <v>180</v>
      </c>
      <c r="X12" s="245" t="s">
        <v>181</v>
      </c>
      <c r="Y12" s="246" t="s">
        <v>182</v>
      </c>
      <c r="Z12" s="8"/>
      <c r="AA12" s="302" t="s">
        <v>19</v>
      </c>
      <c r="AB12" s="303"/>
      <c r="AC12" s="304"/>
    </row>
    <row r="13" spans="2:34" ht="17.25" customHeight="1" thickBot="1">
      <c r="B13" s="200"/>
      <c r="C13" s="207">
        <v>2</v>
      </c>
      <c r="D13" s="196">
        <v>1</v>
      </c>
      <c r="E13" s="202"/>
      <c r="G13" s="311" t="str">
        <f>IFERROR(VLOOKUP(C11,Data2!C:H,6,FALSE),"")</f>
        <v/>
      </c>
      <c r="H13" s="311"/>
      <c r="I13" s="311"/>
      <c r="J13" s="311" t="str">
        <f>IFERROR(VLOOKUP(C11,Data2!C:H,6,FALSE),"")</f>
        <v/>
      </c>
      <c r="K13" s="311"/>
      <c r="L13" s="311"/>
      <c r="M13" s="311"/>
      <c r="P13" s="3" t="s">
        <v>1</v>
      </c>
      <c r="Q13" s="2" t="s">
        <v>2</v>
      </c>
      <c r="R13" s="236">
        <v>15.54</v>
      </c>
      <c r="S13" s="236">
        <f>R13/2</f>
        <v>7.77</v>
      </c>
      <c r="T13" s="18">
        <v>0.1</v>
      </c>
      <c r="U13" s="3" t="s">
        <v>1</v>
      </c>
      <c r="V13" s="2" t="s">
        <v>2</v>
      </c>
      <c r="W13" s="236">
        <v>15.54</v>
      </c>
      <c r="X13" s="236">
        <f>W13/2</f>
        <v>7.77</v>
      </c>
      <c r="Y13" s="18">
        <v>0.06</v>
      </c>
      <c r="Z13" s="8"/>
      <c r="AA13" s="254" t="s">
        <v>81</v>
      </c>
      <c r="AB13" s="239" t="s">
        <v>9</v>
      </c>
      <c r="AC13" s="255" t="s">
        <v>14</v>
      </c>
    </row>
    <row r="14" spans="2:34" ht="17.25" customHeight="1" thickBot="1">
      <c r="B14" s="197"/>
      <c r="C14" s="197"/>
      <c r="D14" s="197"/>
      <c r="E14" s="197"/>
      <c r="G14" s="311"/>
      <c r="H14" s="311"/>
      <c r="I14" s="311"/>
      <c r="J14" s="311"/>
      <c r="K14" s="311"/>
      <c r="L14" s="311"/>
      <c r="M14" s="311"/>
      <c r="P14" s="4" t="s">
        <v>1</v>
      </c>
      <c r="Q14" s="5" t="s">
        <v>3</v>
      </c>
      <c r="R14" s="236">
        <v>31.82</v>
      </c>
      <c r="S14" s="236">
        <f>R14/2</f>
        <v>15.91</v>
      </c>
      <c r="T14" s="19">
        <v>0.1</v>
      </c>
      <c r="U14" s="4" t="s">
        <v>1</v>
      </c>
      <c r="V14" s="5" t="s">
        <v>3</v>
      </c>
      <c r="W14" s="236">
        <v>31.82</v>
      </c>
      <c r="X14" s="236">
        <f>W14/2</f>
        <v>15.91</v>
      </c>
      <c r="Y14" s="19">
        <v>0.13</v>
      </c>
      <c r="Z14" s="8"/>
      <c r="AA14" s="256" t="s">
        <v>82</v>
      </c>
      <c r="AB14" s="240" t="s">
        <v>10</v>
      </c>
      <c r="AC14" s="257" t="s">
        <v>15</v>
      </c>
    </row>
    <row r="15" spans="2:34" ht="17.149999999999999" customHeight="1" thickBot="1">
      <c r="B15" s="210" t="s">
        <v>137</v>
      </c>
      <c r="C15" s="230">
        <v>360.6</v>
      </c>
      <c r="D15" s="261" t="str">
        <f>IFERROR(VLOOKUP(C11,Data2!C:H,6,FALSE),"")</f>
        <v/>
      </c>
      <c r="E15" s="213"/>
      <c r="G15" s="218" t="s">
        <v>156</v>
      </c>
      <c r="H15" s="214" t="str">
        <f>IFERROR(VLOOKUP(C11,Data2!C:D,2,FALSE),"")</f>
        <v/>
      </c>
      <c r="I15" s="215">
        <f>C13</f>
        <v>2</v>
      </c>
      <c r="J15" s="198"/>
      <c r="K15" s="225" t="s">
        <v>137</v>
      </c>
      <c r="L15" s="226" t="e">
        <f>C15-(H15*I15)-(H16*I16)-(H17*I17)-(H18*I18)</f>
        <v>#VALUE!</v>
      </c>
      <c r="M15" s="227" t="str">
        <f t="shared" ref="M15:M21" si="0">IFERROR(IF(L15&lt;0,"",L15),"")</f>
        <v/>
      </c>
      <c r="P15" s="10" t="s">
        <v>1</v>
      </c>
      <c r="Q15" s="247" t="s">
        <v>27</v>
      </c>
      <c r="R15" s="237">
        <f>+R13+R14</f>
        <v>47.36</v>
      </c>
      <c r="S15" s="237">
        <f>R15/2</f>
        <v>23.68</v>
      </c>
      <c r="T15" s="248"/>
      <c r="U15" s="10" t="s">
        <v>1</v>
      </c>
      <c r="V15" s="247" t="s">
        <v>27</v>
      </c>
      <c r="W15" s="237">
        <f>+W13+W14</f>
        <v>47.36</v>
      </c>
      <c r="X15" s="237">
        <f>W15/2</f>
        <v>23.68</v>
      </c>
      <c r="Y15" s="248"/>
      <c r="Z15" s="8"/>
      <c r="AA15" s="256" t="s">
        <v>83</v>
      </c>
      <c r="AB15" s="240" t="s">
        <v>11</v>
      </c>
      <c r="AC15" s="257" t="s">
        <v>16</v>
      </c>
    </row>
    <row r="16" spans="2:34" ht="17.149999999999999" customHeight="1" thickBot="1">
      <c r="B16" s="211" t="s">
        <v>138</v>
      </c>
      <c r="C16" s="231">
        <v>315.33999999999997</v>
      </c>
      <c r="F16" s="194"/>
      <c r="G16" s="219" t="s">
        <v>165</v>
      </c>
      <c r="H16" s="209" t="str">
        <f>IFERROR(VLOOKUP(C11,Data2!C:E,3,FALSE),"")</f>
        <v/>
      </c>
      <c r="I16" s="208">
        <f>C13</f>
        <v>2</v>
      </c>
      <c r="J16" s="198"/>
      <c r="K16" s="221" t="s">
        <v>138</v>
      </c>
      <c r="L16" s="222" t="e">
        <f>C16-(H15*I15)-(H16*I16)-(H17*I17)-(H18*I18)</f>
        <v>#VALUE!</v>
      </c>
      <c r="M16" s="228" t="str">
        <f t="shared" si="0"/>
        <v/>
      </c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256" t="s">
        <v>84</v>
      </c>
      <c r="AB16" s="241" t="s">
        <v>12</v>
      </c>
      <c r="AC16" s="258" t="s">
        <v>17</v>
      </c>
    </row>
    <row r="17" spans="2:29" ht="17.149999999999999" customHeight="1" thickBot="1">
      <c r="B17" s="211" t="s">
        <v>139</v>
      </c>
      <c r="C17" s="231">
        <v>320.43</v>
      </c>
      <c r="F17" s="194"/>
      <c r="G17" s="219" t="s">
        <v>166</v>
      </c>
      <c r="H17" s="209" t="str">
        <f>IFERROR(VLOOKUP(C11,Data2!C:F,4,FALSE),"")</f>
        <v/>
      </c>
      <c r="I17" s="208">
        <f>D13</f>
        <v>1</v>
      </c>
      <c r="J17" s="198"/>
      <c r="K17" s="221" t="s">
        <v>139</v>
      </c>
      <c r="L17" s="222" t="e">
        <f>C17-(H15*I15)-(H16*I16)-(H17*I17)-(H18*I18)</f>
        <v>#VALUE!</v>
      </c>
      <c r="M17" s="228" t="str">
        <f t="shared" si="0"/>
        <v/>
      </c>
      <c r="P17" s="279" t="s">
        <v>174</v>
      </c>
      <c r="Q17" s="280"/>
      <c r="R17" s="280"/>
      <c r="S17" s="280"/>
      <c r="T17" s="281"/>
      <c r="U17" s="279" t="s">
        <v>30</v>
      </c>
      <c r="V17" s="280"/>
      <c r="W17" s="280"/>
      <c r="X17" s="280"/>
      <c r="Y17" s="281"/>
      <c r="Z17" s="8"/>
      <c r="AA17" s="259"/>
      <c r="AB17" s="242" t="s">
        <v>13</v>
      </c>
      <c r="AC17" s="260" t="s">
        <v>18</v>
      </c>
    </row>
    <row r="18" spans="2:29" ht="17.149999999999999" customHeight="1" thickBot="1">
      <c r="B18" s="211" t="s">
        <v>140</v>
      </c>
      <c r="C18" s="231">
        <v>300</v>
      </c>
      <c r="F18" s="197"/>
      <c r="G18" s="220" t="s">
        <v>171</v>
      </c>
      <c r="H18" s="216" t="str">
        <f>IFERROR(VLOOKUP(C11,Data2!C:G,5,FALSE),"")</f>
        <v/>
      </c>
      <c r="I18" s="217">
        <f>D13</f>
        <v>1</v>
      </c>
      <c r="J18" s="198"/>
      <c r="K18" s="221" t="s">
        <v>140</v>
      </c>
      <c r="L18" s="222" t="e">
        <f>C18-(H15*I15)-(H16*I16)-(H17*I17)-(H18*I18)</f>
        <v>#VALUE!</v>
      </c>
      <c r="M18" s="228" t="str">
        <f t="shared" si="0"/>
        <v/>
      </c>
      <c r="P18" s="308" t="s">
        <v>179</v>
      </c>
      <c r="Q18" s="309"/>
      <c r="R18" s="309"/>
      <c r="S18" s="309"/>
      <c r="T18" s="310"/>
      <c r="U18" s="308" t="s">
        <v>179</v>
      </c>
      <c r="V18" s="309"/>
      <c r="W18" s="309"/>
      <c r="X18" s="309"/>
      <c r="Y18" s="310"/>
    </row>
    <row r="19" spans="2:29">
      <c r="B19" s="211" t="s">
        <v>141</v>
      </c>
      <c r="C19" s="231">
        <v>315.33999999999997</v>
      </c>
      <c r="F19" s="197"/>
      <c r="G19" s="198"/>
      <c r="H19" s="198"/>
      <c r="I19" s="198"/>
      <c r="J19" s="198"/>
      <c r="K19" s="221" t="s">
        <v>141</v>
      </c>
      <c r="L19" s="222" t="e">
        <f>C19-(H15*I15)-(H16*I16)-(H17*I17)-(H18*I18)</f>
        <v>#VALUE!</v>
      </c>
      <c r="M19" s="228" t="str">
        <f t="shared" si="0"/>
        <v/>
      </c>
      <c r="P19" s="243"/>
      <c r="Q19" s="244"/>
      <c r="R19" s="245" t="s">
        <v>180</v>
      </c>
      <c r="S19" s="245" t="s">
        <v>181</v>
      </c>
      <c r="T19" s="246" t="s">
        <v>182</v>
      </c>
      <c r="U19" s="243"/>
      <c r="V19" s="244"/>
      <c r="W19" s="245" t="s">
        <v>180</v>
      </c>
      <c r="X19" s="245" t="s">
        <v>181</v>
      </c>
      <c r="Y19" s="246" t="s">
        <v>182</v>
      </c>
    </row>
    <row r="20" spans="2:29">
      <c r="B20" s="211" t="s">
        <v>142</v>
      </c>
      <c r="C20" s="231">
        <v>240</v>
      </c>
      <c r="F20" s="197"/>
      <c r="G20" s="198"/>
      <c r="H20" s="198"/>
      <c r="I20" s="198"/>
      <c r="J20" s="198"/>
      <c r="K20" s="221" t="s">
        <v>142</v>
      </c>
      <c r="L20" s="222" t="e">
        <f>C20-(H15*I15)-(H16*I16)-(H17*I17)-(H18*I18)</f>
        <v>#VALUE!</v>
      </c>
      <c r="M20" s="228" t="str">
        <f t="shared" si="0"/>
        <v/>
      </c>
      <c r="P20" s="3" t="s">
        <v>1</v>
      </c>
      <c r="Q20" s="2" t="s">
        <v>2</v>
      </c>
      <c r="R20" s="236">
        <f>9.01</f>
        <v>9.01</v>
      </c>
      <c r="S20" s="236">
        <f>R20/2</f>
        <v>4.5049999999999999</v>
      </c>
      <c r="T20" s="18">
        <v>0.06</v>
      </c>
      <c r="U20" s="3" t="s">
        <v>1</v>
      </c>
      <c r="V20" s="2" t="s">
        <v>2</v>
      </c>
      <c r="W20" s="236">
        <v>6.1624999999999996</v>
      </c>
      <c r="X20" s="236">
        <f>W20/2</f>
        <v>3.0812499999999998</v>
      </c>
      <c r="Y20" s="18">
        <v>0.06</v>
      </c>
    </row>
    <row r="21" spans="2:29" ht="15" thickBot="1">
      <c r="B21" s="211" t="s">
        <v>143</v>
      </c>
      <c r="C21" s="231">
        <v>223.69</v>
      </c>
      <c r="G21" s="198"/>
      <c r="H21" s="198"/>
      <c r="I21" s="198"/>
      <c r="J21" s="198"/>
      <c r="K21" s="221" t="s">
        <v>143</v>
      </c>
      <c r="L21" s="222" t="e">
        <f>C21-(H15*I15)-(H16*I16)-(H17*I17)-(H18*I18)</f>
        <v>#VALUE!</v>
      </c>
      <c r="M21" s="228" t="str">
        <f t="shared" si="0"/>
        <v/>
      </c>
      <c r="P21" s="4" t="s">
        <v>1</v>
      </c>
      <c r="Q21" s="5" t="s">
        <v>3</v>
      </c>
      <c r="R21" s="236">
        <f>30</f>
        <v>30</v>
      </c>
      <c r="S21" s="236">
        <f>R21/2</f>
        <v>15</v>
      </c>
      <c r="T21" s="19">
        <v>0.13</v>
      </c>
      <c r="U21" s="4" t="s">
        <v>1</v>
      </c>
      <c r="V21" s="5" t="s">
        <v>3</v>
      </c>
      <c r="W21" s="236">
        <v>17</v>
      </c>
      <c r="X21" s="236">
        <f>W21/2</f>
        <v>8.5</v>
      </c>
      <c r="Y21" s="19">
        <v>0.13</v>
      </c>
    </row>
    <row r="22" spans="2:29" ht="15" thickBot="1">
      <c r="B22" s="211" t="s">
        <v>144</v>
      </c>
      <c r="C22" s="231"/>
      <c r="G22" s="198"/>
      <c r="H22" s="198"/>
      <c r="I22" s="198"/>
      <c r="J22" s="198"/>
      <c r="K22" s="221" t="s">
        <v>144</v>
      </c>
      <c r="L22" s="222" t="e">
        <f>C22-(H15*I15)-(H16*I16)-(H17*I17)-(H18*I18)</f>
        <v>#VALUE!</v>
      </c>
      <c r="M22" s="228" t="str">
        <f>IFERROR(IF(L22&lt;0,"",L22),"")</f>
        <v/>
      </c>
      <c r="P22" s="10" t="s">
        <v>1</v>
      </c>
      <c r="Q22" s="247" t="s">
        <v>27</v>
      </c>
      <c r="R22" s="237">
        <f>+R20+R21</f>
        <v>39.01</v>
      </c>
      <c r="S22" s="237">
        <f>R22/2</f>
        <v>19.504999999999999</v>
      </c>
      <c r="T22" s="248"/>
      <c r="U22" s="10" t="s">
        <v>1</v>
      </c>
      <c r="V22" s="247" t="s">
        <v>27</v>
      </c>
      <c r="W22" s="237">
        <f>+W20+W21</f>
        <v>23.162500000000001</v>
      </c>
      <c r="X22" s="237">
        <f>W22/2</f>
        <v>11.581250000000001</v>
      </c>
      <c r="Y22" s="248"/>
    </row>
    <row r="23" spans="2:29" ht="15" thickBot="1">
      <c r="B23" s="211" t="s">
        <v>145</v>
      </c>
      <c r="C23" s="231"/>
      <c r="G23" s="198"/>
      <c r="H23" s="198"/>
      <c r="I23" s="198"/>
      <c r="J23" s="198"/>
      <c r="K23" s="221" t="s">
        <v>145</v>
      </c>
      <c r="L23" s="222" t="e">
        <f>C23-(H15*I15)-(H16*I16)-(H17*I17)-(H18*I18)</f>
        <v>#VALUE!</v>
      </c>
      <c r="M23" s="228" t="str">
        <f t="shared" ref="M23:M30" si="1">IFERROR(IF(L23&lt;0,"",L23),"")</f>
        <v/>
      </c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2:29" ht="15" thickBot="1">
      <c r="B24" s="211" t="s">
        <v>146</v>
      </c>
      <c r="C24" s="231"/>
      <c r="G24" s="198"/>
      <c r="H24" s="198"/>
      <c r="I24" s="198"/>
      <c r="J24" s="198"/>
      <c r="K24" s="221" t="s">
        <v>146</v>
      </c>
      <c r="L24" s="222" t="e">
        <f>C24-(H15*I15)-(H16*I16)-(H17*I17)-(H18*I18)</f>
        <v>#VALUE!</v>
      </c>
      <c r="M24" s="228" t="str">
        <f t="shared" si="1"/>
        <v/>
      </c>
      <c r="P24" s="279" t="s">
        <v>5</v>
      </c>
      <c r="Q24" s="280"/>
      <c r="R24" s="280"/>
      <c r="S24" s="280"/>
      <c r="T24" s="281"/>
      <c r="U24" s="279" t="s">
        <v>6</v>
      </c>
      <c r="V24" s="280"/>
      <c r="W24" s="280"/>
      <c r="X24" s="280"/>
      <c r="Y24" s="281"/>
    </row>
    <row r="25" spans="2:29" ht="15" thickBot="1">
      <c r="B25" s="211" t="s">
        <v>147</v>
      </c>
      <c r="C25" s="231"/>
      <c r="G25" s="198"/>
      <c r="H25" s="198"/>
      <c r="I25" s="198"/>
      <c r="J25" s="198"/>
      <c r="K25" s="221" t="s">
        <v>147</v>
      </c>
      <c r="L25" s="222" t="e">
        <f>C25-(H15*I15)-(H16*I16)-(H17*I17)-(H18*I18)</f>
        <v>#VALUE!</v>
      </c>
      <c r="M25" s="228" t="str">
        <f t="shared" si="1"/>
        <v/>
      </c>
      <c r="P25" s="305" t="s">
        <v>179</v>
      </c>
      <c r="Q25" s="306"/>
      <c r="R25" s="306"/>
      <c r="S25" s="306"/>
      <c r="T25" s="307"/>
      <c r="U25" s="308" t="s">
        <v>179</v>
      </c>
      <c r="V25" s="309"/>
      <c r="W25" s="309"/>
      <c r="X25" s="309"/>
      <c r="Y25" s="310"/>
    </row>
    <row r="26" spans="2:29">
      <c r="B26" s="211" t="s">
        <v>148</v>
      </c>
      <c r="C26" s="231"/>
      <c r="G26" s="198"/>
      <c r="H26" s="198"/>
      <c r="I26" s="198"/>
      <c r="J26" s="198"/>
      <c r="K26" s="221" t="s">
        <v>148</v>
      </c>
      <c r="L26" s="222" t="e">
        <f>C26-(H15*I15)-(H16*I16)-(H17*I17)-(H18*I18)</f>
        <v>#VALUE!</v>
      </c>
      <c r="M26" s="228" t="str">
        <f t="shared" si="1"/>
        <v/>
      </c>
      <c r="P26" s="243"/>
      <c r="Q26" s="244"/>
      <c r="R26" s="245" t="s">
        <v>180</v>
      </c>
      <c r="S26" s="245" t="s">
        <v>181</v>
      </c>
      <c r="T26" s="246" t="s">
        <v>182</v>
      </c>
      <c r="U26" s="243"/>
      <c r="V26" s="244"/>
      <c r="W26" s="245" t="s">
        <v>180</v>
      </c>
      <c r="X26" s="245" t="s">
        <v>181</v>
      </c>
      <c r="Y26" s="246" t="s">
        <v>182</v>
      </c>
    </row>
    <row r="27" spans="2:29">
      <c r="B27" s="211" t="s">
        <v>149</v>
      </c>
      <c r="C27" s="231"/>
      <c r="G27" s="198"/>
      <c r="H27" s="198"/>
      <c r="I27" s="198"/>
      <c r="J27" s="198"/>
      <c r="K27" s="221" t="s">
        <v>149</v>
      </c>
      <c r="L27" s="222" t="e">
        <f>C27-(H15*I15)-(H16*I16)-(H17*I17)-(H18*I18)</f>
        <v>#VALUE!</v>
      </c>
      <c r="M27" s="228" t="str">
        <f t="shared" si="1"/>
        <v/>
      </c>
      <c r="P27" s="3" t="s">
        <v>1</v>
      </c>
      <c r="Q27" s="2" t="s">
        <v>2</v>
      </c>
      <c r="R27" s="236">
        <v>9.7750000000000004</v>
      </c>
      <c r="S27" s="236">
        <f>R27/2</f>
        <v>4.8875000000000002</v>
      </c>
      <c r="T27" s="18">
        <v>0.06</v>
      </c>
      <c r="U27" s="3" t="s">
        <v>1</v>
      </c>
      <c r="V27" s="2" t="s">
        <v>2</v>
      </c>
      <c r="W27" s="236">
        <v>6.1624999999999996</v>
      </c>
      <c r="X27" s="236">
        <f>W27/2</f>
        <v>3.0812499999999998</v>
      </c>
      <c r="Y27" s="18">
        <v>0.06</v>
      </c>
    </row>
    <row r="28" spans="2:29" ht="15" thickBot="1">
      <c r="B28" s="211" t="s">
        <v>150</v>
      </c>
      <c r="C28" s="231"/>
      <c r="G28" s="198"/>
      <c r="H28" s="198"/>
      <c r="I28" s="198"/>
      <c r="J28" s="198"/>
      <c r="K28" s="221" t="s">
        <v>150</v>
      </c>
      <c r="L28" s="222" t="e">
        <f>C28-(H15*I15)-(H16*I16)-(H17*I17)-(H18*I18)</f>
        <v>#VALUE!</v>
      </c>
      <c r="M28" s="228" t="str">
        <f t="shared" si="1"/>
        <v/>
      </c>
      <c r="P28" s="4" t="s">
        <v>1</v>
      </c>
      <c r="Q28" s="5" t="s">
        <v>3</v>
      </c>
      <c r="R28" s="236">
        <v>30</v>
      </c>
      <c r="S28" s="236">
        <f>R28/2</f>
        <v>15</v>
      </c>
      <c r="T28" s="19">
        <v>0.13</v>
      </c>
      <c r="U28" s="4" t="s">
        <v>1</v>
      </c>
      <c r="V28" s="5" t="s">
        <v>3</v>
      </c>
      <c r="W28" s="236">
        <v>17</v>
      </c>
      <c r="X28" s="236">
        <f>W28/2</f>
        <v>8.5</v>
      </c>
      <c r="Y28" s="19">
        <v>0.13</v>
      </c>
    </row>
    <row r="29" spans="2:29" ht="15" thickBot="1">
      <c r="B29" s="211" t="s">
        <v>151</v>
      </c>
      <c r="C29" s="231"/>
      <c r="G29" s="198"/>
      <c r="H29" s="198"/>
      <c r="I29" s="198"/>
      <c r="J29" s="198"/>
      <c r="K29" s="221" t="s">
        <v>151</v>
      </c>
      <c r="L29" s="222" t="e">
        <f>C29-(H15*I15)-(H16*I16)-(H17*I17)-(H18*I18)</f>
        <v>#VALUE!</v>
      </c>
      <c r="M29" s="228" t="str">
        <f t="shared" si="1"/>
        <v/>
      </c>
      <c r="P29" s="10" t="s">
        <v>1</v>
      </c>
      <c r="Q29" s="247" t="s">
        <v>27</v>
      </c>
      <c r="R29" s="237">
        <f>+R27+R28</f>
        <v>39.774999999999999</v>
      </c>
      <c r="S29" s="237">
        <f>R29/2</f>
        <v>19.887499999999999</v>
      </c>
      <c r="T29" s="248"/>
      <c r="U29" s="10" t="s">
        <v>1</v>
      </c>
      <c r="V29" s="247" t="s">
        <v>27</v>
      </c>
      <c r="W29" s="237">
        <f>+W27+W28</f>
        <v>23.162500000000001</v>
      </c>
      <c r="X29" s="237">
        <f>W29/2</f>
        <v>11.581250000000001</v>
      </c>
      <c r="Y29" s="248"/>
    </row>
    <row r="30" spans="2:29" ht="15" thickBot="1">
      <c r="B30" s="212" t="s">
        <v>152</v>
      </c>
      <c r="C30" s="232"/>
      <c r="K30" s="223" t="s">
        <v>152</v>
      </c>
      <c r="L30" s="224" t="e">
        <f>C30-(H15*I15)-(H16*I16)-(H17*I17)-(H18*I18)</f>
        <v>#VALUE!</v>
      </c>
      <c r="M30" s="229" t="str">
        <f t="shared" si="1"/>
        <v/>
      </c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2:29"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pans="2:29"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16:25"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16:25"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pans="16:25"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pans="16:25">
      <c r="P36" s="8"/>
      <c r="Q36" s="8"/>
      <c r="R36" s="8"/>
      <c r="S36" s="8"/>
      <c r="T36" s="8"/>
      <c r="U36" s="8"/>
      <c r="V36" s="8"/>
      <c r="W36" s="8"/>
      <c r="X36" s="8"/>
      <c r="Y36" s="8"/>
    </row>
    <row r="37" spans="16:25"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16:25"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16:25"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16:25"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6:25"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6:25"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16:25"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16:25"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6:25"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6:25"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6:25"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6:25"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16:25"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16:25">
      <c r="P50" s="8"/>
      <c r="Q50" s="8"/>
      <c r="R50" s="8"/>
      <c r="S50" s="8"/>
      <c r="T50" s="8"/>
      <c r="U50" s="8"/>
      <c r="V50" s="8"/>
      <c r="W50" s="8"/>
      <c r="X50" s="8"/>
      <c r="Y50" s="8"/>
    </row>
    <row r="51" spans="16:25"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16:25">
      <c r="P52" s="8"/>
      <c r="Q52" s="8"/>
      <c r="R52" s="8"/>
      <c r="S52" s="8"/>
      <c r="T52" s="8"/>
      <c r="U52" s="8"/>
      <c r="V52" s="8"/>
      <c r="W52" s="8"/>
      <c r="X52" s="8"/>
      <c r="Y52" s="8"/>
    </row>
    <row r="53" spans="16:25"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16:25">
      <c r="P54" s="8"/>
      <c r="Q54" s="8"/>
      <c r="R54" s="8"/>
      <c r="S54" s="8"/>
      <c r="T54" s="8"/>
      <c r="U54" s="8"/>
      <c r="V54" s="8"/>
      <c r="W54" s="8"/>
      <c r="X54" s="8"/>
      <c r="Y54" s="8"/>
    </row>
    <row r="55" spans="16:25"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pans="16:25"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16:25">
      <c r="P57" s="8"/>
      <c r="Q57" s="8"/>
      <c r="R57" s="8"/>
      <c r="S57" s="8"/>
      <c r="T57" s="8"/>
      <c r="U57" s="8"/>
      <c r="V57" s="8"/>
      <c r="W57" s="8"/>
      <c r="X57" s="8"/>
      <c r="Y57" s="8"/>
    </row>
    <row r="58" spans="16:25"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pans="16:25"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pans="16:25"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16:25"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16:25"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16:25"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16:25"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16:25"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16:25">
      <c r="P66" s="8"/>
      <c r="Q66" s="8"/>
      <c r="R66" s="8"/>
      <c r="S66" s="8"/>
      <c r="T66" s="8"/>
      <c r="U66" s="8"/>
      <c r="V66" s="8"/>
      <c r="W66" s="8"/>
      <c r="X66" s="8"/>
      <c r="Y66" s="8"/>
    </row>
    <row r="67" spans="16:25">
      <c r="P67" s="8"/>
      <c r="Q67" s="8"/>
      <c r="R67" s="8"/>
      <c r="S67" s="8"/>
      <c r="T67" s="8"/>
      <c r="U67" s="8"/>
      <c r="V67" s="8"/>
      <c r="W67" s="8"/>
      <c r="X67" s="8"/>
      <c r="Y67" s="8"/>
    </row>
    <row r="68" spans="16:25">
      <c r="P68" s="8"/>
      <c r="Q68" s="8"/>
      <c r="R68" s="8"/>
      <c r="S68" s="8"/>
      <c r="T68" s="8"/>
      <c r="U68" s="8"/>
      <c r="V68" s="8"/>
      <c r="W68" s="8"/>
      <c r="X68" s="8"/>
      <c r="Y68" s="8"/>
    </row>
    <row r="69" spans="16:25">
      <c r="P69" s="8"/>
      <c r="Q69" s="8"/>
      <c r="R69" s="8"/>
      <c r="S69" s="8"/>
      <c r="T69" s="8"/>
      <c r="U69" s="8"/>
      <c r="V69" s="8"/>
      <c r="W69" s="8"/>
      <c r="X69" s="8"/>
      <c r="Y69" s="8"/>
    </row>
    <row r="70" spans="16:25">
      <c r="P70" s="8"/>
      <c r="Q70" s="8"/>
      <c r="R70" s="8"/>
      <c r="S70" s="8"/>
      <c r="T70" s="8"/>
      <c r="U70" s="8"/>
      <c r="V70" s="8"/>
      <c r="W70" s="8"/>
      <c r="X70" s="8"/>
      <c r="Y70" s="8"/>
    </row>
    <row r="71" spans="16:25">
      <c r="P71" s="8"/>
      <c r="Q71" s="8"/>
      <c r="R71" s="8"/>
      <c r="S71" s="8"/>
      <c r="T71" s="8"/>
      <c r="U71" s="8"/>
      <c r="V71" s="8"/>
      <c r="W71" s="8"/>
      <c r="X71" s="8"/>
      <c r="Y71" s="8"/>
    </row>
    <row r="72" spans="16:25">
      <c r="P72" s="8"/>
      <c r="Q72" s="8"/>
      <c r="R72" s="8"/>
      <c r="S72" s="8"/>
      <c r="T72" s="8"/>
      <c r="U72" s="8"/>
      <c r="V72" s="8"/>
      <c r="W72" s="8"/>
      <c r="X72" s="8"/>
      <c r="Y72" s="8"/>
    </row>
    <row r="73" spans="16:25">
      <c r="P73" s="8"/>
      <c r="Q73" s="8"/>
      <c r="R73" s="8"/>
      <c r="S73" s="8"/>
      <c r="T73" s="8"/>
      <c r="U73" s="8"/>
      <c r="V73" s="8"/>
      <c r="W73" s="8"/>
      <c r="X73" s="8"/>
      <c r="Y73" s="8"/>
    </row>
    <row r="74" spans="16:25"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16:25"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16:25"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16:25">
      <c r="P77" s="8"/>
      <c r="Q77" s="8"/>
      <c r="R77" s="8"/>
      <c r="S77" s="8"/>
      <c r="T77" s="8"/>
      <c r="U77" s="8"/>
      <c r="V77" s="8"/>
      <c r="W77" s="8"/>
      <c r="X77" s="8"/>
      <c r="Y77" s="8"/>
    </row>
    <row r="78" spans="16:25"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16:25">
      <c r="P79" s="8"/>
      <c r="Q79" s="8"/>
      <c r="R79" s="8"/>
      <c r="S79" s="8"/>
      <c r="T79" s="8"/>
      <c r="U79" s="8"/>
      <c r="V79" s="8"/>
      <c r="W79" s="8"/>
      <c r="X79" s="8"/>
      <c r="Y79" s="8"/>
    </row>
    <row r="80" spans="16:25"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16:25"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16:25"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16:25"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16:25"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16:25"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pans="16:25">
      <c r="P86" s="8"/>
      <c r="Q86" s="8"/>
      <c r="R86" s="8"/>
      <c r="S86" s="8"/>
      <c r="T86" s="8"/>
      <c r="U86" s="8"/>
      <c r="V86" s="8"/>
      <c r="W86" s="8"/>
      <c r="X86" s="8"/>
      <c r="Y86" s="8"/>
    </row>
    <row r="87" spans="16:25">
      <c r="P87" s="8"/>
      <c r="Q87" s="8"/>
      <c r="R87" s="8"/>
      <c r="S87" s="8"/>
      <c r="T87" s="8"/>
      <c r="U87" s="8"/>
      <c r="V87" s="8"/>
      <c r="W87" s="8"/>
      <c r="X87" s="8"/>
      <c r="Y87" s="8"/>
    </row>
    <row r="88" spans="16:25"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pans="16:25"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16:25"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16:25"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16:25"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16:25">
      <c r="P93" s="8"/>
      <c r="Q93" s="8"/>
      <c r="R93" s="8"/>
      <c r="S93" s="8"/>
      <c r="T93" s="8"/>
      <c r="U93" s="8"/>
      <c r="V93" s="8"/>
      <c r="W93" s="8"/>
      <c r="X93" s="8"/>
      <c r="Y93" s="8"/>
    </row>
    <row r="94" spans="16:25">
      <c r="P94" s="8"/>
      <c r="Q94" s="8"/>
      <c r="R94" s="8"/>
      <c r="S94" s="8"/>
      <c r="T94" s="8"/>
      <c r="U94" s="8"/>
      <c r="V94" s="8"/>
      <c r="W94" s="8"/>
      <c r="X94" s="8"/>
      <c r="Y94" s="8"/>
    </row>
    <row r="95" spans="16:25">
      <c r="P95" s="8"/>
      <c r="Q95" s="8"/>
      <c r="R95" s="8"/>
      <c r="S95" s="8"/>
      <c r="T95" s="8"/>
      <c r="U95" s="8"/>
      <c r="V95" s="8"/>
      <c r="W95" s="8"/>
      <c r="X95" s="8"/>
      <c r="Y95" s="8"/>
    </row>
    <row r="96" spans="16:25">
      <c r="P96" s="8"/>
      <c r="Q96" s="8"/>
      <c r="R96" s="8"/>
      <c r="S96" s="8"/>
      <c r="T96" s="8"/>
      <c r="U96" s="8"/>
      <c r="V96" s="8"/>
      <c r="W96" s="8"/>
      <c r="X96" s="8"/>
      <c r="Y96" s="8"/>
    </row>
    <row r="97" spans="16:25"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pans="16:25"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16:25"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pans="16:25"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16:25"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spans="16:25"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 spans="16:25"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spans="16:25"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 spans="16:25"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spans="16:25"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16:25"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spans="16:25"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16:25"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6:25"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6:25"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6:25"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6:25"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6:25"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6:25"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6:25"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6:25"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6:25"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 spans="16:25"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6:25"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6:25"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6:25"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6:25"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6:25"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6:25"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6:25"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6:25"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6:25"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6:25"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6:25"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6:25"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6:25"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6:25"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6:25"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6:25"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6:25"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6:25"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6:25"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6:25"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6:25"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6:25"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6:25"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6:25"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6:25"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6:25"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6:25"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6:25"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6:25"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6:25"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6:25"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6:25"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6:25"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6:25"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spans="16:25"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spans="16:25"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 spans="16:25"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 spans="16:25"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spans="16:25"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 spans="16:25"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 spans="16:25"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 spans="16:25"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 spans="16:25"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 spans="16:25"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 spans="16:25"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 spans="16:25"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 spans="16:25"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 spans="16:25"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 spans="16:25"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 spans="16:25"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 spans="16:25"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 spans="16:25"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 spans="16:25"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 spans="16:25"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 spans="16:25"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 spans="16:25"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 spans="16:25"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 spans="16:25"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 spans="16:25"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 spans="16:25"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 spans="16:25"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 spans="16:25"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 spans="16:25"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 spans="16:25"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 spans="16:25"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 spans="16:25"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 spans="16:25"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 spans="16:25"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 spans="16:25"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 spans="16:25"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 spans="16:25"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 spans="16:25"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 spans="16:25"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 spans="16:25"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 spans="16:25"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 spans="16:25"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 spans="16:25"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 spans="16:25"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 spans="16:25"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 spans="16:25"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 spans="16:25"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 spans="16:25"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 spans="16:25"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 spans="16:25"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 spans="16:25"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 spans="16:25"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 spans="16:25"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 spans="16:25"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 spans="16:25"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 spans="16:25"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 spans="16:25"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 spans="16:25"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 spans="16:25"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 spans="16:25"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 spans="16:25"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spans="16:25"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 spans="16:25"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spans="16:25"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 spans="16:25"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 spans="16:25"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 spans="16:25"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 spans="16:25"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 spans="16:25"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 spans="16:25"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 spans="16:25"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 spans="16:25"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 spans="16:25"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 spans="16:25"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 spans="16:25"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 spans="16:25"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 spans="16:25"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 spans="16:25"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 spans="16:25"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 spans="16:25"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 spans="16:25"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 spans="16:25"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 spans="16:25"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spans="16:25"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 spans="16:25"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 spans="16:25"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 spans="16:25"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 spans="16:25"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 spans="16:25"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 spans="16:25"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 spans="16:25"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 spans="16:25"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 spans="16:25"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 spans="16:25"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 spans="16:25"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 spans="16:25"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 spans="16:25"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 spans="16:25"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 spans="16:25"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 spans="16:25"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 spans="16:25"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 spans="16:25"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 spans="16:25"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 spans="16:25"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 spans="16:25"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 spans="16:25"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 spans="16:25"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 spans="16:25"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 spans="16:25"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 spans="16:25"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 spans="16:25"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 spans="16:25"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 spans="16:25"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 spans="16:25"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 spans="16:25"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 spans="16:25"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 spans="16:25"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 spans="16:25"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 spans="16:25"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 spans="16:25">
      <c r="P273" s="8"/>
      <c r="Q273" s="8"/>
      <c r="R273" s="8"/>
      <c r="S273" s="8"/>
      <c r="T273" s="8"/>
      <c r="U273" s="8"/>
      <c r="V273" s="8"/>
      <c r="W273" s="8"/>
      <c r="X273" s="8"/>
      <c r="Y273" s="8"/>
    </row>
    <row r="274" spans="16:25"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 spans="16:25"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 spans="16:25"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 spans="16:25"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 spans="16:25"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 spans="16:25"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 spans="16:25"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 spans="16:25"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 spans="16:25"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 spans="16:25"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 spans="16:25"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 spans="16:25"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 spans="16:25"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 spans="16:25"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 spans="16:25"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 spans="16:25"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 spans="16:25"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 spans="16:25"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 spans="16:25"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 spans="16:25"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 spans="16:25"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 spans="16:25"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 spans="16:25"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 spans="16:25"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 spans="16:25"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 spans="16:25"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 spans="16:25"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 spans="16:25"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 spans="16:25"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 spans="16:25"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 spans="16:25"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 spans="16:25"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 spans="16:25"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 spans="16:25"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 spans="16:25">
      <c r="P308" s="8"/>
      <c r="Q308" s="8"/>
      <c r="R308" s="8"/>
      <c r="S308" s="8"/>
      <c r="T308" s="8"/>
      <c r="U308" s="8"/>
      <c r="V308" s="8"/>
      <c r="W308" s="8"/>
      <c r="X308" s="8"/>
      <c r="Y308" s="8"/>
    </row>
    <row r="309" spans="16:25">
      <c r="P309" s="8"/>
      <c r="Q309" s="8"/>
      <c r="R309" s="8"/>
      <c r="S309" s="8"/>
      <c r="T309" s="8"/>
      <c r="U309" s="8"/>
      <c r="V309" s="8"/>
      <c r="W309" s="8"/>
      <c r="X309" s="8"/>
      <c r="Y309" s="8"/>
    </row>
    <row r="310" spans="16:25">
      <c r="P310" s="8"/>
      <c r="Q310" s="8"/>
      <c r="R310" s="8"/>
      <c r="S310" s="8"/>
      <c r="T310" s="8"/>
      <c r="U310" s="8"/>
      <c r="V310" s="8"/>
      <c r="W310" s="8"/>
      <c r="X310" s="8"/>
      <c r="Y310" s="8"/>
    </row>
    <row r="311" spans="16:25">
      <c r="P311" s="8"/>
      <c r="Q311" s="8"/>
      <c r="R311" s="8"/>
      <c r="S311" s="8"/>
      <c r="T311" s="8"/>
      <c r="U311" s="8"/>
      <c r="V311" s="8"/>
      <c r="W311" s="8"/>
      <c r="X311" s="8"/>
      <c r="Y311" s="8"/>
    </row>
    <row r="312" spans="16:25">
      <c r="P312" s="8"/>
      <c r="Q312" s="8"/>
      <c r="R312" s="8"/>
      <c r="S312" s="8"/>
      <c r="T312" s="8"/>
      <c r="U312" s="8"/>
      <c r="V312" s="8"/>
      <c r="W312" s="8"/>
      <c r="X312" s="8"/>
      <c r="Y312" s="8"/>
    </row>
    <row r="313" spans="16:25">
      <c r="P313" s="8"/>
      <c r="Q313" s="8"/>
      <c r="R313" s="8"/>
      <c r="S313" s="8"/>
      <c r="T313" s="8"/>
      <c r="U313" s="8"/>
      <c r="V313" s="8"/>
      <c r="W313" s="8"/>
      <c r="X313" s="8"/>
      <c r="Y313" s="8"/>
    </row>
    <row r="314" spans="16:25">
      <c r="P314" s="8"/>
      <c r="Q314" s="8"/>
      <c r="R314" s="8"/>
      <c r="S314" s="8"/>
      <c r="T314" s="8"/>
      <c r="U314" s="8"/>
      <c r="V314" s="8"/>
      <c r="W314" s="8"/>
      <c r="X314" s="8"/>
      <c r="Y314" s="8"/>
    </row>
    <row r="315" spans="16:25">
      <c r="P315" s="8"/>
      <c r="Q315" s="8"/>
      <c r="R315" s="8"/>
      <c r="S315" s="8"/>
      <c r="T315" s="8"/>
      <c r="U315" s="8"/>
      <c r="V315" s="8"/>
      <c r="W315" s="8"/>
      <c r="X315" s="8"/>
      <c r="Y315" s="8"/>
    </row>
    <row r="316" spans="16:25">
      <c r="P316" s="8"/>
      <c r="Q316" s="8"/>
      <c r="R316" s="8"/>
      <c r="S316" s="8"/>
      <c r="T316" s="8"/>
      <c r="U316" s="8"/>
      <c r="V316" s="8"/>
      <c r="W316" s="8"/>
      <c r="X316" s="8"/>
      <c r="Y316" s="8"/>
    </row>
    <row r="317" spans="16:25">
      <c r="P317" s="8"/>
      <c r="Q317" s="8"/>
      <c r="R317" s="8"/>
      <c r="S317" s="8"/>
      <c r="T317" s="8"/>
      <c r="U317" s="8"/>
      <c r="V317" s="8"/>
      <c r="W317" s="8"/>
      <c r="X317" s="8"/>
      <c r="Y317" s="8"/>
    </row>
    <row r="318" spans="16:25">
      <c r="P318" s="8"/>
      <c r="Q318" s="8"/>
      <c r="R318" s="8"/>
      <c r="S318" s="8"/>
      <c r="T318" s="8"/>
      <c r="U318" s="8"/>
      <c r="V318" s="8"/>
      <c r="W318" s="8"/>
      <c r="X318" s="8"/>
      <c r="Y318" s="8"/>
    </row>
    <row r="319" spans="16:25">
      <c r="P319" s="8"/>
      <c r="Q319" s="8"/>
      <c r="R319" s="8"/>
      <c r="S319" s="8"/>
      <c r="T319" s="8"/>
      <c r="U319" s="8"/>
      <c r="V319" s="8"/>
      <c r="W319" s="8"/>
      <c r="X319" s="8"/>
      <c r="Y319" s="8"/>
    </row>
    <row r="320" spans="16:25">
      <c r="P320" s="8"/>
      <c r="Q320" s="8"/>
      <c r="R320" s="8"/>
      <c r="S320" s="8"/>
      <c r="T320" s="8"/>
      <c r="U320" s="8"/>
      <c r="V320" s="8"/>
      <c r="W320" s="8"/>
      <c r="X320" s="8"/>
      <c r="Y320" s="8"/>
    </row>
    <row r="321" spans="16:25">
      <c r="P321" s="8"/>
      <c r="Q321" s="8"/>
      <c r="R321" s="8"/>
      <c r="S321" s="8"/>
      <c r="T321" s="8"/>
      <c r="U321" s="8"/>
      <c r="V321" s="8"/>
      <c r="W321" s="8"/>
      <c r="X321" s="8"/>
      <c r="Y321" s="8"/>
    </row>
    <row r="322" spans="16:25">
      <c r="P322" s="8"/>
      <c r="Q322" s="8"/>
      <c r="R322" s="8"/>
      <c r="S322" s="8"/>
      <c r="T322" s="8"/>
      <c r="U322" s="8"/>
      <c r="V322" s="8"/>
      <c r="W322" s="8"/>
      <c r="X322" s="8"/>
      <c r="Y322" s="8"/>
    </row>
    <row r="323" spans="16:25">
      <c r="P323" s="8"/>
      <c r="Q323" s="8"/>
      <c r="R323" s="8"/>
      <c r="S323" s="8"/>
      <c r="T323" s="8"/>
      <c r="U323" s="8"/>
      <c r="V323" s="8"/>
      <c r="W323" s="8"/>
      <c r="X323" s="8"/>
      <c r="Y323" s="8"/>
    </row>
    <row r="324" spans="16:25">
      <c r="P324" s="8"/>
      <c r="Q324" s="8"/>
      <c r="R324" s="8"/>
      <c r="S324" s="8"/>
      <c r="T324" s="8"/>
      <c r="U324" s="8"/>
      <c r="V324" s="8"/>
      <c r="W324" s="8"/>
      <c r="X324" s="8"/>
      <c r="Y324" s="8"/>
    </row>
    <row r="325" spans="16:25">
      <c r="P325" s="8"/>
      <c r="Q325" s="8"/>
      <c r="R325" s="8"/>
      <c r="S325" s="8"/>
      <c r="T325" s="8"/>
      <c r="U325" s="8"/>
      <c r="V325" s="8"/>
      <c r="W325" s="8"/>
      <c r="X325" s="8"/>
      <c r="Y325" s="8"/>
    </row>
    <row r="326" spans="16:25">
      <c r="P326" s="8"/>
      <c r="Q326" s="8"/>
      <c r="R326" s="8"/>
      <c r="S326" s="8"/>
      <c r="T326" s="8"/>
      <c r="U326" s="8"/>
      <c r="V326" s="8"/>
      <c r="W326" s="8"/>
      <c r="X326" s="8"/>
      <c r="Y326" s="8"/>
    </row>
    <row r="327" spans="16:25">
      <c r="P327" s="8"/>
      <c r="Q327" s="8"/>
      <c r="R327" s="8"/>
      <c r="S327" s="8"/>
      <c r="T327" s="8"/>
      <c r="U327" s="8"/>
      <c r="V327" s="8"/>
      <c r="W327" s="8"/>
      <c r="X327" s="8"/>
      <c r="Y327" s="8"/>
    </row>
    <row r="328" spans="16:25">
      <c r="P328" s="8"/>
      <c r="Q328" s="8"/>
      <c r="R328" s="8"/>
      <c r="S328" s="8"/>
      <c r="T328" s="8"/>
      <c r="U328" s="8"/>
      <c r="V328" s="8"/>
      <c r="W328" s="8"/>
      <c r="X328" s="8"/>
      <c r="Y328" s="8"/>
    </row>
    <row r="329" spans="16:25">
      <c r="P329" s="8"/>
      <c r="Q329" s="8"/>
      <c r="R329" s="8"/>
      <c r="S329" s="8"/>
      <c r="T329" s="8"/>
      <c r="U329" s="8"/>
      <c r="V329" s="8"/>
      <c r="W329" s="8"/>
      <c r="X329" s="8"/>
      <c r="Y329" s="8"/>
    </row>
    <row r="330" spans="16:25">
      <c r="P330" s="8"/>
      <c r="Q330" s="8"/>
      <c r="R330" s="8"/>
      <c r="S330" s="8"/>
      <c r="T330" s="8"/>
      <c r="U330" s="8"/>
      <c r="V330" s="8"/>
      <c r="W330" s="8"/>
      <c r="X330" s="8"/>
      <c r="Y330" s="8"/>
    </row>
    <row r="331" spans="16:25">
      <c r="P331" s="8"/>
      <c r="Q331" s="8"/>
      <c r="R331" s="8"/>
      <c r="S331" s="8"/>
      <c r="T331" s="8"/>
      <c r="U331" s="8"/>
      <c r="V331" s="8"/>
      <c r="W331" s="8"/>
      <c r="X331" s="8"/>
      <c r="Y331" s="8"/>
    </row>
    <row r="332" spans="16:25">
      <c r="P332" s="8"/>
      <c r="Q332" s="8"/>
      <c r="R332" s="8"/>
      <c r="S332" s="8"/>
      <c r="T332" s="8"/>
      <c r="U332" s="8"/>
      <c r="V332" s="8"/>
      <c r="W332" s="8"/>
      <c r="X332" s="8"/>
      <c r="Y332" s="8"/>
    </row>
    <row r="333" spans="16:25">
      <c r="P333" s="8"/>
      <c r="Q333" s="8"/>
      <c r="R333" s="8"/>
      <c r="S333" s="8"/>
      <c r="T333" s="8"/>
      <c r="U333" s="8"/>
      <c r="V333" s="8"/>
      <c r="W333" s="8"/>
      <c r="X333" s="8"/>
      <c r="Y333" s="8"/>
    </row>
    <row r="334" spans="16:25">
      <c r="P334" s="8"/>
      <c r="Q334" s="8"/>
      <c r="R334" s="8"/>
      <c r="S334" s="8"/>
      <c r="T334" s="8"/>
      <c r="U334" s="8"/>
      <c r="V334" s="8"/>
      <c r="W334" s="8"/>
      <c r="X334" s="8"/>
      <c r="Y334" s="8"/>
    </row>
    <row r="335" spans="16:25">
      <c r="P335" s="8"/>
      <c r="Q335" s="8"/>
      <c r="R335" s="8"/>
      <c r="S335" s="8"/>
      <c r="T335" s="8"/>
      <c r="U335" s="8"/>
      <c r="V335" s="8"/>
      <c r="W335" s="8"/>
      <c r="X335" s="8"/>
      <c r="Y335" s="8"/>
    </row>
    <row r="336" spans="16:25">
      <c r="P336" s="8"/>
      <c r="Q336" s="8"/>
      <c r="R336" s="8"/>
      <c r="S336" s="8"/>
      <c r="T336" s="8"/>
      <c r="U336" s="8"/>
      <c r="V336" s="8"/>
      <c r="W336" s="8"/>
      <c r="X336" s="8"/>
      <c r="Y336" s="8"/>
    </row>
    <row r="337" spans="16:25">
      <c r="P337" s="8"/>
      <c r="Q337" s="8"/>
      <c r="R337" s="8"/>
      <c r="S337" s="8"/>
      <c r="T337" s="8"/>
      <c r="U337" s="8"/>
      <c r="V337" s="8"/>
      <c r="W337" s="8"/>
      <c r="X337" s="8"/>
      <c r="Y337" s="8"/>
    </row>
    <row r="338" spans="16:25">
      <c r="P338" s="8"/>
      <c r="Q338" s="8"/>
      <c r="R338" s="8"/>
      <c r="S338" s="8"/>
      <c r="T338" s="8"/>
      <c r="U338" s="8"/>
      <c r="V338" s="8"/>
      <c r="W338" s="8"/>
      <c r="X338" s="8"/>
      <c r="Y338" s="8"/>
    </row>
    <row r="339" spans="16:25">
      <c r="P339" s="8"/>
      <c r="Q339" s="8"/>
      <c r="R339" s="8"/>
      <c r="S339" s="8"/>
      <c r="T339" s="8"/>
      <c r="U339" s="8"/>
      <c r="V339" s="8"/>
      <c r="W339" s="8"/>
      <c r="X339" s="8"/>
      <c r="Y339" s="8"/>
    </row>
    <row r="340" spans="16:25">
      <c r="P340" s="8"/>
      <c r="Q340" s="8"/>
      <c r="R340" s="8"/>
      <c r="S340" s="8"/>
      <c r="T340" s="8"/>
      <c r="U340" s="8"/>
      <c r="V340" s="8"/>
      <c r="W340" s="8"/>
      <c r="X340" s="8"/>
      <c r="Y340" s="8"/>
    </row>
    <row r="341" spans="16:25">
      <c r="P341" s="8"/>
      <c r="Q341" s="8"/>
      <c r="R341" s="8"/>
      <c r="S341" s="8"/>
      <c r="T341" s="8"/>
      <c r="U341" s="8"/>
      <c r="V341" s="8"/>
      <c r="W341" s="8"/>
      <c r="X341" s="8"/>
      <c r="Y341" s="8"/>
    </row>
    <row r="342" spans="16:25">
      <c r="P342" s="8"/>
      <c r="Q342" s="8"/>
      <c r="R342" s="8"/>
      <c r="S342" s="8"/>
      <c r="T342" s="8"/>
      <c r="U342" s="8"/>
      <c r="V342" s="8"/>
      <c r="W342" s="8"/>
      <c r="X342" s="8"/>
      <c r="Y342" s="8"/>
    </row>
    <row r="343" spans="16:25">
      <c r="P343" s="8"/>
      <c r="Q343" s="8"/>
      <c r="R343" s="8"/>
      <c r="S343" s="8"/>
      <c r="T343" s="8"/>
      <c r="U343" s="8"/>
      <c r="V343" s="8"/>
      <c r="W343" s="8"/>
      <c r="X343" s="8"/>
      <c r="Y343" s="8"/>
    </row>
    <row r="344" spans="16:25">
      <c r="P344" s="8"/>
      <c r="Q344" s="8"/>
      <c r="R344" s="8"/>
      <c r="S344" s="8"/>
      <c r="T344" s="8"/>
      <c r="U344" s="8"/>
      <c r="V344" s="8"/>
      <c r="W344" s="8"/>
      <c r="X344" s="8"/>
      <c r="Y344" s="8"/>
    </row>
    <row r="345" spans="16:25">
      <c r="P345" s="8"/>
      <c r="Q345" s="8"/>
      <c r="R345" s="8"/>
      <c r="S345" s="8"/>
      <c r="T345" s="8"/>
      <c r="U345" s="8"/>
      <c r="V345" s="8"/>
      <c r="W345" s="8"/>
      <c r="X345" s="8"/>
      <c r="Y345" s="8"/>
    </row>
    <row r="346" spans="16:25">
      <c r="P346" s="8"/>
      <c r="Q346" s="8"/>
      <c r="R346" s="8"/>
      <c r="S346" s="8"/>
      <c r="T346" s="8"/>
      <c r="U346" s="8"/>
      <c r="V346" s="8"/>
      <c r="W346" s="8"/>
      <c r="X346" s="8"/>
      <c r="Y346" s="8"/>
    </row>
    <row r="347" spans="16:25">
      <c r="P347" s="8"/>
      <c r="Q347" s="8"/>
      <c r="R347" s="8"/>
      <c r="S347" s="8"/>
      <c r="T347" s="8"/>
      <c r="U347" s="8"/>
      <c r="V347" s="8"/>
      <c r="W347" s="8"/>
      <c r="X347" s="8"/>
      <c r="Y347" s="8"/>
    </row>
    <row r="348" spans="16:25">
      <c r="P348" s="8"/>
      <c r="Q348" s="8"/>
      <c r="R348" s="8"/>
      <c r="S348" s="8"/>
      <c r="T348" s="8"/>
      <c r="U348" s="8"/>
      <c r="V348" s="8"/>
      <c r="W348" s="8"/>
      <c r="X348" s="8"/>
      <c r="Y348" s="8"/>
    </row>
    <row r="349" spans="16:25">
      <c r="P349" s="8"/>
      <c r="Q349" s="8"/>
      <c r="R349" s="8"/>
      <c r="S349" s="8"/>
      <c r="T349" s="8"/>
      <c r="U349" s="8"/>
      <c r="V349" s="8"/>
      <c r="W349" s="8"/>
      <c r="X349" s="8"/>
      <c r="Y349" s="8"/>
    </row>
    <row r="350" spans="16:25">
      <c r="P350" s="8"/>
      <c r="Q350" s="8"/>
      <c r="R350" s="8"/>
      <c r="S350" s="8"/>
      <c r="T350" s="8"/>
      <c r="U350" s="8"/>
      <c r="V350" s="8"/>
      <c r="W350" s="8"/>
      <c r="X350" s="8"/>
      <c r="Y350" s="8"/>
    </row>
    <row r="351" spans="16:25">
      <c r="P351" s="8"/>
      <c r="Q351" s="8"/>
      <c r="R351" s="8"/>
      <c r="S351" s="8"/>
      <c r="T351" s="8"/>
      <c r="U351" s="8"/>
      <c r="V351" s="8"/>
      <c r="W351" s="8"/>
      <c r="X351" s="8"/>
      <c r="Y351" s="8"/>
    </row>
    <row r="352" spans="16:25">
      <c r="P352" s="8"/>
      <c r="Q352" s="8"/>
      <c r="R352" s="8"/>
      <c r="S352" s="8"/>
      <c r="T352" s="8"/>
      <c r="U352" s="8"/>
      <c r="V352" s="8"/>
      <c r="W352" s="8"/>
      <c r="X352" s="8"/>
      <c r="Y352" s="8"/>
    </row>
    <row r="353" spans="16:25">
      <c r="P353" s="8"/>
      <c r="Q353" s="8"/>
      <c r="R353" s="8"/>
      <c r="S353" s="8"/>
      <c r="T353" s="8"/>
      <c r="U353" s="8"/>
      <c r="V353" s="8"/>
      <c r="W353" s="8"/>
      <c r="X353" s="8"/>
      <c r="Y353" s="8"/>
    </row>
    <row r="354" spans="16:25">
      <c r="P354" s="8"/>
      <c r="Q354" s="8"/>
      <c r="R354" s="8"/>
      <c r="S354" s="8"/>
      <c r="T354" s="8"/>
      <c r="U354" s="8"/>
      <c r="V354" s="8"/>
      <c r="W354" s="8"/>
      <c r="X354" s="8"/>
      <c r="Y354" s="8"/>
    </row>
    <row r="355" spans="16:25">
      <c r="P355" s="8"/>
      <c r="Q355" s="8"/>
      <c r="R355" s="8"/>
      <c r="S355" s="8"/>
      <c r="T355" s="8"/>
      <c r="U355" s="8"/>
      <c r="V355" s="8"/>
      <c r="W355" s="8"/>
      <c r="X355" s="8"/>
      <c r="Y355" s="8"/>
    </row>
    <row r="356" spans="16:25">
      <c r="P356" s="8"/>
      <c r="Q356" s="8"/>
      <c r="R356" s="8"/>
      <c r="S356" s="8"/>
      <c r="T356" s="8"/>
      <c r="U356" s="8"/>
      <c r="V356" s="8"/>
      <c r="W356" s="8"/>
      <c r="X356" s="8"/>
      <c r="Y356" s="8"/>
    </row>
    <row r="357" spans="16:25">
      <c r="P357" s="8"/>
      <c r="Q357" s="8"/>
      <c r="R357" s="8"/>
      <c r="S357" s="8"/>
      <c r="T357" s="8"/>
      <c r="U357" s="8"/>
      <c r="V357" s="8"/>
      <c r="W357" s="8"/>
      <c r="X357" s="8"/>
      <c r="Y357" s="8"/>
    </row>
    <row r="358" spans="16:25">
      <c r="P358" s="8"/>
      <c r="Q358" s="8"/>
      <c r="R358" s="8"/>
      <c r="S358" s="8"/>
      <c r="T358" s="8"/>
      <c r="U358" s="8"/>
      <c r="V358" s="8"/>
      <c r="W358" s="8"/>
      <c r="X358" s="8"/>
      <c r="Y358" s="8"/>
    </row>
    <row r="359" spans="16:25">
      <c r="P359" s="8"/>
      <c r="Q359" s="8"/>
      <c r="R359" s="8"/>
      <c r="S359" s="8"/>
      <c r="T359" s="8"/>
      <c r="U359" s="8"/>
      <c r="V359" s="8"/>
      <c r="W359" s="8"/>
      <c r="X359" s="8"/>
      <c r="Y359" s="8"/>
    </row>
    <row r="360" spans="16:25">
      <c r="P360" s="8"/>
      <c r="Q360" s="8"/>
      <c r="R360" s="8"/>
      <c r="S360" s="8"/>
      <c r="T360" s="8"/>
      <c r="U360" s="8"/>
      <c r="V360" s="8"/>
      <c r="W360" s="8"/>
      <c r="X360" s="8"/>
      <c r="Y360" s="8"/>
    </row>
    <row r="361" spans="16:25">
      <c r="P361" s="8"/>
      <c r="Q361" s="8"/>
      <c r="R361" s="8"/>
      <c r="S361" s="8"/>
      <c r="T361" s="8"/>
      <c r="U361" s="8"/>
      <c r="V361" s="8"/>
      <c r="W361" s="8"/>
      <c r="X361" s="8"/>
      <c r="Y361" s="8"/>
    </row>
    <row r="362" spans="16:25">
      <c r="P362" s="8"/>
      <c r="Q362" s="8"/>
      <c r="R362" s="8"/>
      <c r="S362" s="8"/>
      <c r="T362" s="8"/>
      <c r="U362" s="8"/>
      <c r="V362" s="8"/>
      <c r="W362" s="8"/>
      <c r="X362" s="8"/>
      <c r="Y362" s="8"/>
    </row>
    <row r="363" spans="16:25">
      <c r="P363" s="8"/>
      <c r="Q363" s="8"/>
      <c r="R363" s="8"/>
      <c r="S363" s="8"/>
      <c r="T363" s="8"/>
      <c r="U363" s="8"/>
      <c r="V363" s="8"/>
      <c r="W363" s="8"/>
      <c r="X363" s="8"/>
      <c r="Y363" s="8"/>
    </row>
    <row r="364" spans="16:25">
      <c r="P364" s="8"/>
      <c r="Q364" s="8"/>
      <c r="R364" s="8"/>
      <c r="S364" s="8"/>
      <c r="T364" s="8"/>
      <c r="U364" s="8"/>
      <c r="V364" s="8"/>
      <c r="W364" s="8"/>
      <c r="X364" s="8"/>
      <c r="Y364" s="8"/>
    </row>
    <row r="365" spans="16:25">
      <c r="P365" s="8"/>
      <c r="Q365" s="8"/>
      <c r="R365" s="8"/>
      <c r="S365" s="8"/>
      <c r="T365" s="8"/>
      <c r="U365" s="8"/>
      <c r="V365" s="8"/>
      <c r="W365" s="8"/>
      <c r="X365" s="8"/>
      <c r="Y365" s="8"/>
    </row>
    <row r="366" spans="16:25">
      <c r="P366" s="8"/>
      <c r="Q366" s="8"/>
      <c r="R366" s="8"/>
      <c r="S366" s="8"/>
      <c r="T366" s="8"/>
      <c r="U366" s="8"/>
      <c r="V366" s="8"/>
      <c r="W366" s="8"/>
      <c r="X366" s="8"/>
      <c r="Y366" s="8"/>
    </row>
    <row r="367" spans="16:25">
      <c r="P367" s="8"/>
      <c r="Q367" s="8"/>
      <c r="R367" s="8"/>
      <c r="S367" s="8"/>
      <c r="T367" s="8"/>
      <c r="U367" s="8"/>
      <c r="V367" s="8"/>
      <c r="W367" s="8"/>
      <c r="X367" s="8"/>
      <c r="Y367" s="8"/>
    </row>
    <row r="368" spans="16:25">
      <c r="P368" s="8"/>
      <c r="Q368" s="8"/>
      <c r="R368" s="8"/>
      <c r="S368" s="8"/>
      <c r="T368" s="8"/>
      <c r="U368" s="8"/>
      <c r="V368" s="8"/>
      <c r="W368" s="8"/>
      <c r="X368" s="8"/>
      <c r="Y368" s="8"/>
    </row>
    <row r="369" spans="16:25">
      <c r="P369" s="8"/>
      <c r="Q369" s="8"/>
      <c r="R369" s="8"/>
      <c r="S369" s="8"/>
      <c r="T369" s="8"/>
      <c r="U369" s="8"/>
      <c r="V369" s="8"/>
      <c r="W369" s="8"/>
      <c r="X369" s="8"/>
      <c r="Y369" s="8"/>
    </row>
    <row r="370" spans="16:25">
      <c r="P370" s="8"/>
      <c r="Q370" s="8"/>
      <c r="R370" s="8"/>
      <c r="S370" s="8"/>
      <c r="T370" s="8"/>
      <c r="U370" s="8"/>
      <c r="V370" s="8"/>
      <c r="W370" s="8"/>
      <c r="X370" s="8"/>
      <c r="Y370" s="8"/>
    </row>
    <row r="371" spans="16:25">
      <c r="P371" s="8"/>
      <c r="Q371" s="8"/>
      <c r="R371" s="8"/>
      <c r="S371" s="8"/>
      <c r="T371" s="8"/>
      <c r="U371" s="8"/>
      <c r="V371" s="8"/>
      <c r="W371" s="8"/>
      <c r="X371" s="8"/>
      <c r="Y371" s="8"/>
    </row>
    <row r="372" spans="16:25">
      <c r="P372" s="8"/>
      <c r="Q372" s="8"/>
      <c r="R372" s="8"/>
      <c r="S372" s="8"/>
      <c r="T372" s="8"/>
      <c r="U372" s="8"/>
      <c r="V372" s="8"/>
      <c r="W372" s="8"/>
      <c r="X372" s="8"/>
      <c r="Y372" s="8"/>
    </row>
    <row r="373" spans="16:25">
      <c r="P373" s="8"/>
      <c r="Q373" s="8"/>
      <c r="R373" s="8"/>
      <c r="S373" s="8"/>
      <c r="T373" s="8"/>
      <c r="U373" s="8"/>
      <c r="V373" s="8"/>
      <c r="W373" s="8"/>
      <c r="X373" s="8"/>
      <c r="Y373" s="8"/>
    </row>
    <row r="374" spans="16:25">
      <c r="P374" s="8"/>
      <c r="Q374" s="8"/>
      <c r="R374" s="8"/>
      <c r="S374" s="8"/>
      <c r="T374" s="8"/>
      <c r="U374" s="8"/>
      <c r="V374" s="8"/>
      <c r="W374" s="8"/>
      <c r="X374" s="8"/>
      <c r="Y374" s="8"/>
    </row>
    <row r="375" spans="16:25">
      <c r="P375" s="8"/>
      <c r="Q375" s="8"/>
      <c r="R375" s="8"/>
      <c r="S375" s="8"/>
      <c r="T375" s="8"/>
      <c r="U375" s="8"/>
      <c r="V375" s="8"/>
      <c r="W375" s="8"/>
      <c r="X375" s="8"/>
      <c r="Y375" s="8"/>
    </row>
    <row r="376" spans="16:25">
      <c r="P376" s="8"/>
      <c r="Q376" s="8"/>
      <c r="R376" s="8"/>
      <c r="S376" s="8"/>
      <c r="T376" s="8"/>
      <c r="U376" s="8"/>
      <c r="V376" s="8"/>
      <c r="W376" s="8"/>
      <c r="X376" s="8"/>
      <c r="Y376" s="8"/>
    </row>
    <row r="377" spans="16:25">
      <c r="P377" s="8"/>
      <c r="Q377" s="8"/>
      <c r="R377" s="8"/>
      <c r="S377" s="8"/>
      <c r="T377" s="8"/>
      <c r="U377" s="8"/>
      <c r="V377" s="8"/>
      <c r="W377" s="8"/>
      <c r="X377" s="8"/>
      <c r="Y377" s="8"/>
    </row>
    <row r="378" spans="16:25">
      <c r="P378" s="8"/>
      <c r="Q378" s="8"/>
      <c r="R378" s="8"/>
      <c r="S378" s="8"/>
      <c r="T378" s="8"/>
      <c r="U378" s="8"/>
      <c r="V378" s="8"/>
      <c r="W378" s="8"/>
      <c r="X378" s="8"/>
      <c r="Y378" s="8"/>
    </row>
    <row r="379" spans="16:25">
      <c r="P379" s="8"/>
      <c r="Q379" s="8"/>
      <c r="R379" s="8"/>
      <c r="S379" s="8"/>
      <c r="T379" s="8"/>
      <c r="U379" s="8"/>
      <c r="V379" s="8"/>
      <c r="W379" s="8"/>
      <c r="X379" s="8"/>
      <c r="Y379" s="8"/>
    </row>
    <row r="380" spans="16:25">
      <c r="P380" s="8"/>
      <c r="Q380" s="8"/>
      <c r="R380" s="8"/>
      <c r="S380" s="8"/>
      <c r="T380" s="8"/>
      <c r="U380" s="8"/>
      <c r="V380" s="8"/>
      <c r="W380" s="8"/>
      <c r="X380" s="8"/>
      <c r="Y380" s="8"/>
    </row>
    <row r="381" spans="16:25">
      <c r="P381" s="8"/>
      <c r="Q381" s="8"/>
      <c r="R381" s="8"/>
      <c r="S381" s="8"/>
      <c r="T381" s="8"/>
      <c r="U381" s="8"/>
      <c r="V381" s="8"/>
      <c r="W381" s="8"/>
      <c r="X381" s="8"/>
      <c r="Y381" s="8"/>
    </row>
    <row r="382" spans="16:25">
      <c r="P382" s="8"/>
      <c r="Q382" s="8"/>
      <c r="R382" s="8"/>
      <c r="S382" s="8"/>
      <c r="T382" s="8"/>
      <c r="U382" s="8"/>
      <c r="V382" s="8"/>
      <c r="W382" s="8"/>
      <c r="X382" s="8"/>
      <c r="Y382" s="8"/>
    </row>
    <row r="383" spans="16:25">
      <c r="P383" s="8"/>
      <c r="Q383" s="8"/>
      <c r="R383" s="8"/>
      <c r="S383" s="8"/>
      <c r="T383" s="8"/>
      <c r="U383" s="8"/>
      <c r="V383" s="8"/>
      <c r="W383" s="8"/>
      <c r="X383" s="8"/>
      <c r="Y383" s="8"/>
    </row>
    <row r="384" spans="16:25">
      <c r="P384" s="8"/>
      <c r="Q384" s="8"/>
      <c r="R384" s="8"/>
      <c r="S384" s="8"/>
      <c r="T384" s="8"/>
      <c r="U384" s="8"/>
      <c r="V384" s="8"/>
      <c r="W384" s="8"/>
      <c r="X384" s="8"/>
      <c r="Y384" s="8"/>
    </row>
    <row r="385" spans="16:25">
      <c r="P385" s="8"/>
      <c r="Q385" s="8"/>
      <c r="R385" s="8"/>
      <c r="S385" s="8"/>
      <c r="T385" s="8"/>
      <c r="U385" s="8"/>
      <c r="V385" s="8"/>
      <c r="W385" s="8"/>
      <c r="X385" s="8"/>
      <c r="Y385" s="8"/>
    </row>
    <row r="386" spans="16:25">
      <c r="P386" s="8"/>
      <c r="Q386" s="8"/>
      <c r="R386" s="8"/>
      <c r="S386" s="8"/>
      <c r="T386" s="8"/>
      <c r="U386" s="8"/>
      <c r="V386" s="8"/>
      <c r="W386" s="8"/>
      <c r="X386" s="8"/>
      <c r="Y386" s="8"/>
    </row>
    <row r="387" spans="16:25">
      <c r="P387" s="8"/>
      <c r="Q387" s="8"/>
      <c r="R387" s="8"/>
      <c r="S387" s="8"/>
      <c r="T387" s="8"/>
      <c r="U387" s="8"/>
      <c r="V387" s="8"/>
      <c r="W387" s="8"/>
      <c r="X387" s="8"/>
      <c r="Y387" s="8"/>
    </row>
    <row r="388" spans="16:25">
      <c r="P388" s="8"/>
      <c r="Q388" s="8"/>
      <c r="R388" s="8"/>
      <c r="S388" s="8"/>
      <c r="T388" s="8"/>
      <c r="U388" s="8"/>
      <c r="V388" s="8"/>
      <c r="W388" s="8"/>
      <c r="X388" s="8"/>
      <c r="Y388" s="8"/>
    </row>
    <row r="389" spans="16:25">
      <c r="P389" s="8"/>
      <c r="Q389" s="8"/>
      <c r="R389" s="8"/>
      <c r="S389" s="8"/>
      <c r="T389" s="8"/>
      <c r="U389" s="8"/>
      <c r="V389" s="8"/>
      <c r="W389" s="8"/>
      <c r="X389" s="8"/>
      <c r="Y389" s="8"/>
    </row>
    <row r="390" spans="16:25">
      <c r="P390" s="8"/>
      <c r="Q390" s="8"/>
      <c r="R390" s="8"/>
      <c r="S390" s="8"/>
      <c r="T390" s="8"/>
      <c r="U390" s="8"/>
      <c r="V390" s="8"/>
      <c r="W390" s="8"/>
      <c r="X390" s="8"/>
      <c r="Y390" s="8"/>
    </row>
    <row r="391" spans="16:25">
      <c r="P391" s="8"/>
      <c r="Q391" s="8"/>
      <c r="R391" s="8"/>
      <c r="S391" s="8"/>
      <c r="T391" s="8"/>
      <c r="U391" s="8"/>
      <c r="V391" s="8"/>
      <c r="W391" s="8"/>
      <c r="X391" s="8"/>
      <c r="Y391" s="8"/>
    </row>
    <row r="392" spans="16:25">
      <c r="P392" s="8"/>
      <c r="Q392" s="8"/>
      <c r="R392" s="8"/>
      <c r="S392" s="8"/>
      <c r="T392" s="8"/>
      <c r="U392" s="8"/>
      <c r="V392" s="8"/>
      <c r="W392" s="8"/>
      <c r="X392" s="8"/>
      <c r="Y392" s="8"/>
    </row>
    <row r="393" spans="16:25">
      <c r="P393" s="8"/>
      <c r="Q393" s="8"/>
      <c r="R393" s="8"/>
      <c r="S393" s="8"/>
      <c r="T393" s="8"/>
      <c r="U393" s="8"/>
      <c r="V393" s="8"/>
      <c r="W393" s="8"/>
      <c r="X393" s="8"/>
      <c r="Y393" s="8"/>
    </row>
    <row r="394" spans="16:25">
      <c r="P394" s="8"/>
      <c r="Q394" s="8"/>
      <c r="R394" s="8"/>
      <c r="S394" s="8"/>
      <c r="T394" s="8"/>
      <c r="U394" s="8"/>
      <c r="V394" s="8"/>
      <c r="W394" s="8"/>
      <c r="X394" s="8"/>
      <c r="Y394" s="8"/>
    </row>
    <row r="395" spans="16:25">
      <c r="P395" s="8"/>
      <c r="Q395" s="8"/>
      <c r="R395" s="8"/>
      <c r="S395" s="8"/>
      <c r="T395" s="8"/>
      <c r="U395" s="8"/>
      <c r="V395" s="8"/>
      <c r="W395" s="8"/>
      <c r="X395" s="8"/>
      <c r="Y395" s="8"/>
    </row>
    <row r="396" spans="16:25">
      <c r="P396" s="8"/>
      <c r="Q396" s="8"/>
      <c r="R396" s="8"/>
      <c r="S396" s="8"/>
      <c r="T396" s="8"/>
      <c r="U396" s="8"/>
      <c r="V396" s="8"/>
      <c r="W396" s="8"/>
      <c r="X396" s="8"/>
      <c r="Y396" s="8"/>
    </row>
    <row r="397" spans="16:25">
      <c r="P397" s="8"/>
      <c r="Q397" s="8"/>
      <c r="R397" s="8"/>
      <c r="S397" s="8"/>
      <c r="T397" s="8"/>
      <c r="U397" s="8"/>
      <c r="V397" s="8"/>
      <c r="W397" s="8"/>
      <c r="X397" s="8"/>
      <c r="Y397" s="8"/>
    </row>
    <row r="398" spans="16:25">
      <c r="P398" s="8"/>
      <c r="Q398" s="8"/>
      <c r="R398" s="8"/>
      <c r="S398" s="8"/>
      <c r="T398" s="8"/>
      <c r="U398" s="8"/>
      <c r="V398" s="8"/>
      <c r="W398" s="8"/>
      <c r="X398" s="8"/>
      <c r="Y398" s="8"/>
    </row>
    <row r="399" spans="16:25">
      <c r="P399" s="8"/>
      <c r="Q399" s="8"/>
      <c r="R399" s="8"/>
      <c r="S399" s="8"/>
      <c r="T399" s="8"/>
      <c r="U399" s="8"/>
      <c r="V399" s="8"/>
      <c r="W399" s="8"/>
      <c r="X399" s="8"/>
      <c r="Y399" s="8"/>
    </row>
    <row r="400" spans="16:25">
      <c r="P400" s="8"/>
      <c r="Q400" s="8"/>
      <c r="R400" s="8"/>
      <c r="S400" s="8"/>
      <c r="T400" s="8"/>
      <c r="U400" s="8"/>
      <c r="V400" s="8"/>
      <c r="W400" s="8"/>
      <c r="X400" s="8"/>
      <c r="Y400" s="8"/>
    </row>
    <row r="401" spans="16:25">
      <c r="P401" s="8"/>
      <c r="Q401" s="8"/>
      <c r="R401" s="8"/>
      <c r="S401" s="8"/>
      <c r="T401" s="8"/>
      <c r="U401" s="8"/>
      <c r="V401" s="8"/>
      <c r="W401" s="8"/>
      <c r="X401" s="8"/>
      <c r="Y401" s="8"/>
    </row>
    <row r="402" spans="16:25">
      <c r="P402" s="8"/>
      <c r="Q402" s="8"/>
      <c r="R402" s="8"/>
      <c r="S402" s="8"/>
      <c r="T402" s="8"/>
      <c r="U402" s="8"/>
      <c r="V402" s="8"/>
      <c r="W402" s="8"/>
      <c r="X402" s="8"/>
      <c r="Y402" s="8"/>
    </row>
    <row r="403" spans="16:25">
      <c r="P403" s="8"/>
      <c r="Q403" s="8"/>
      <c r="R403" s="8"/>
      <c r="S403" s="8"/>
      <c r="T403" s="8"/>
      <c r="U403" s="8"/>
      <c r="V403" s="8"/>
      <c r="W403" s="8"/>
      <c r="X403" s="8"/>
      <c r="Y403" s="8"/>
    </row>
    <row r="404" spans="16:25">
      <c r="P404" s="8"/>
      <c r="Q404" s="8"/>
      <c r="R404" s="8"/>
      <c r="S404" s="8"/>
      <c r="T404" s="8"/>
      <c r="U404" s="8"/>
      <c r="V404" s="8"/>
      <c r="W404" s="8"/>
      <c r="X404" s="8"/>
      <c r="Y404" s="8"/>
    </row>
    <row r="405" spans="16:25">
      <c r="P405" s="8"/>
      <c r="Q405" s="8"/>
      <c r="R405" s="8"/>
      <c r="S405" s="8"/>
      <c r="T405" s="8"/>
      <c r="U405" s="8"/>
      <c r="V405" s="8"/>
      <c r="W405" s="8"/>
      <c r="X405" s="8"/>
      <c r="Y405" s="8"/>
    </row>
    <row r="406" spans="16:25">
      <c r="P406" s="8"/>
      <c r="Q406" s="8"/>
      <c r="R406" s="8"/>
      <c r="S406" s="8"/>
      <c r="T406" s="8"/>
      <c r="U406" s="8"/>
      <c r="V406" s="8"/>
      <c r="W406" s="8"/>
      <c r="X406" s="8"/>
      <c r="Y406" s="8"/>
    </row>
    <row r="407" spans="16:25">
      <c r="P407" s="8"/>
      <c r="Q407" s="8"/>
      <c r="R407" s="8"/>
      <c r="S407" s="8"/>
      <c r="T407" s="8"/>
      <c r="U407" s="8"/>
      <c r="V407" s="8"/>
      <c r="W407" s="8"/>
      <c r="X407" s="8"/>
      <c r="Y407" s="8"/>
    </row>
    <row r="408" spans="16:25">
      <c r="P408" s="8"/>
      <c r="Q408" s="8"/>
      <c r="R408" s="8"/>
      <c r="S408" s="8"/>
      <c r="T408" s="8"/>
      <c r="U408" s="8"/>
      <c r="V408" s="8"/>
      <c r="W408" s="8"/>
      <c r="X408" s="8"/>
      <c r="Y408" s="8"/>
    </row>
    <row r="409" spans="16:25">
      <c r="P409" s="8"/>
      <c r="Q409" s="8"/>
      <c r="R409" s="8"/>
      <c r="S409" s="8"/>
      <c r="T409" s="8"/>
      <c r="U409" s="8"/>
      <c r="V409" s="8"/>
      <c r="W409" s="8"/>
      <c r="X409" s="8"/>
      <c r="Y409" s="8"/>
    </row>
    <row r="410" spans="16:25">
      <c r="P410" s="8"/>
      <c r="Q410" s="8"/>
      <c r="R410" s="8"/>
      <c r="S410" s="8"/>
      <c r="T410" s="8"/>
      <c r="U410" s="8"/>
      <c r="V410" s="8"/>
      <c r="W410" s="8"/>
      <c r="X410" s="8"/>
      <c r="Y410" s="8"/>
    </row>
    <row r="411" spans="16:25">
      <c r="P411" s="8"/>
      <c r="Q411" s="8"/>
      <c r="R411" s="8"/>
      <c r="S411" s="8"/>
      <c r="T411" s="8"/>
      <c r="U411" s="8"/>
      <c r="V411" s="8"/>
      <c r="W411" s="8"/>
      <c r="X411" s="8"/>
      <c r="Y411" s="8"/>
    </row>
    <row r="412" spans="16:25">
      <c r="P412" s="8"/>
      <c r="Q412" s="8"/>
      <c r="R412" s="8"/>
      <c r="S412" s="8"/>
      <c r="T412" s="8"/>
      <c r="U412" s="8"/>
      <c r="V412" s="8"/>
      <c r="W412" s="8"/>
      <c r="X412" s="8"/>
      <c r="Y412" s="8"/>
    </row>
    <row r="413" spans="16:25">
      <c r="P413" s="8"/>
      <c r="Q413" s="8"/>
      <c r="R413" s="8"/>
      <c r="S413" s="8"/>
      <c r="T413" s="8"/>
      <c r="U413" s="8"/>
      <c r="V413" s="8"/>
      <c r="W413" s="8"/>
      <c r="X413" s="8"/>
      <c r="Y413" s="8"/>
    </row>
    <row r="414" spans="16:25">
      <c r="P414" s="8"/>
      <c r="Q414" s="8"/>
      <c r="R414" s="8"/>
      <c r="S414" s="8"/>
      <c r="T414" s="8"/>
      <c r="U414" s="8"/>
      <c r="V414" s="8"/>
      <c r="W414" s="8"/>
      <c r="X414" s="8"/>
      <c r="Y414" s="8"/>
    </row>
    <row r="415" spans="16:25">
      <c r="P415" s="8"/>
      <c r="Q415" s="8"/>
      <c r="R415" s="8"/>
      <c r="S415" s="8"/>
      <c r="T415" s="8"/>
      <c r="U415" s="8"/>
      <c r="V415" s="8"/>
      <c r="W415" s="8"/>
      <c r="X415" s="8"/>
      <c r="Y415" s="8"/>
    </row>
    <row r="416" spans="16:25">
      <c r="P416" s="8"/>
      <c r="Q416" s="8"/>
      <c r="R416" s="8"/>
      <c r="S416" s="8"/>
      <c r="T416" s="8"/>
      <c r="U416" s="8"/>
      <c r="V416" s="8"/>
      <c r="W416" s="8"/>
      <c r="X416" s="8"/>
      <c r="Y416" s="8"/>
    </row>
    <row r="417" spans="16:25">
      <c r="P417" s="8"/>
      <c r="Q417" s="8"/>
      <c r="R417" s="8"/>
      <c r="S417" s="8"/>
      <c r="T417" s="8"/>
      <c r="U417" s="8"/>
      <c r="V417" s="8"/>
      <c r="W417" s="8"/>
      <c r="X417" s="8"/>
      <c r="Y417" s="8"/>
    </row>
    <row r="418" spans="16:25">
      <c r="P418" s="8"/>
      <c r="Q418" s="8"/>
      <c r="R418" s="8"/>
      <c r="S418" s="8"/>
      <c r="T418" s="8"/>
      <c r="U418" s="8"/>
      <c r="V418" s="8"/>
      <c r="W418" s="8"/>
      <c r="X418" s="8"/>
      <c r="Y418" s="8"/>
    </row>
    <row r="419" spans="16:25">
      <c r="P419" s="8"/>
      <c r="Q419" s="8"/>
      <c r="R419" s="8"/>
      <c r="S419" s="8"/>
      <c r="T419" s="8"/>
      <c r="U419" s="8"/>
      <c r="V419" s="8"/>
      <c r="W419" s="8"/>
      <c r="X419" s="8"/>
      <c r="Y419" s="8"/>
    </row>
    <row r="420" spans="16:25">
      <c r="P420" s="8"/>
      <c r="Q420" s="8"/>
      <c r="R420" s="8"/>
      <c r="S420" s="8"/>
      <c r="T420" s="8"/>
      <c r="U420" s="8"/>
      <c r="V420" s="8"/>
      <c r="W420" s="8"/>
      <c r="X420" s="8"/>
      <c r="Y420" s="8"/>
    </row>
    <row r="421" spans="16:25">
      <c r="P421" s="8"/>
      <c r="Q421" s="8"/>
      <c r="R421" s="8"/>
      <c r="S421" s="8"/>
      <c r="T421" s="8"/>
      <c r="U421" s="8"/>
      <c r="V421" s="8"/>
      <c r="W421" s="8"/>
      <c r="X421" s="8"/>
      <c r="Y421" s="8"/>
    </row>
    <row r="422" spans="16:25">
      <c r="P422" s="8"/>
      <c r="Q422" s="8"/>
      <c r="R422" s="8"/>
      <c r="S422" s="8"/>
      <c r="T422" s="8"/>
      <c r="U422" s="8"/>
      <c r="V422" s="8"/>
      <c r="W422" s="8"/>
      <c r="X422" s="8"/>
      <c r="Y422" s="8"/>
    </row>
    <row r="423" spans="16:25">
      <c r="P423" s="8"/>
      <c r="Q423" s="8"/>
      <c r="R423" s="8"/>
      <c r="S423" s="8"/>
      <c r="T423" s="8"/>
      <c r="U423" s="8"/>
      <c r="V423" s="8"/>
      <c r="W423" s="8"/>
      <c r="X423" s="8"/>
      <c r="Y423" s="8"/>
    </row>
    <row r="424" spans="16:25">
      <c r="P424" s="8"/>
      <c r="Q424" s="8"/>
      <c r="R424" s="8"/>
      <c r="S424" s="8"/>
      <c r="T424" s="8"/>
      <c r="U424" s="8"/>
      <c r="V424" s="8"/>
      <c r="W424" s="8"/>
      <c r="X424" s="8"/>
      <c r="Y424" s="8"/>
    </row>
    <row r="425" spans="16:25">
      <c r="P425" s="8"/>
      <c r="Q425" s="8"/>
      <c r="R425" s="8"/>
      <c r="S425" s="8"/>
      <c r="T425" s="8"/>
      <c r="U425" s="8"/>
      <c r="V425" s="8"/>
      <c r="W425" s="8"/>
      <c r="X425" s="8"/>
      <c r="Y425" s="8"/>
    </row>
    <row r="426" spans="16:25">
      <c r="P426" s="8"/>
      <c r="Q426" s="8"/>
      <c r="R426" s="8"/>
      <c r="S426" s="8"/>
      <c r="T426" s="8"/>
      <c r="U426" s="8"/>
      <c r="V426" s="8"/>
      <c r="W426" s="8"/>
      <c r="X426" s="8"/>
      <c r="Y426" s="8"/>
    </row>
    <row r="427" spans="16:25">
      <c r="P427" s="8"/>
      <c r="Q427" s="8"/>
      <c r="R427" s="8"/>
      <c r="S427" s="8"/>
      <c r="T427" s="8"/>
      <c r="U427" s="8"/>
      <c r="V427" s="8"/>
      <c r="W427" s="8"/>
      <c r="X427" s="8"/>
      <c r="Y427" s="8"/>
    </row>
    <row r="428" spans="16:25">
      <c r="P428" s="8"/>
      <c r="Q428" s="8"/>
      <c r="R428" s="8"/>
      <c r="S428" s="8"/>
      <c r="T428" s="8"/>
      <c r="U428" s="8"/>
      <c r="V428" s="8"/>
      <c r="W428" s="8"/>
      <c r="X428" s="8"/>
      <c r="Y428" s="8"/>
    </row>
    <row r="429" spans="16:25">
      <c r="P429" s="8"/>
      <c r="Q429" s="8"/>
      <c r="R429" s="8"/>
      <c r="S429" s="8"/>
      <c r="T429" s="8"/>
      <c r="U429" s="8"/>
      <c r="V429" s="8"/>
      <c r="W429" s="8"/>
      <c r="X429" s="8"/>
      <c r="Y429" s="8"/>
    </row>
    <row r="430" spans="16:25">
      <c r="P430" s="8"/>
      <c r="Q430" s="8"/>
      <c r="R430" s="8"/>
      <c r="S430" s="8"/>
      <c r="T430" s="8"/>
      <c r="U430" s="8"/>
      <c r="V430" s="8"/>
      <c r="W430" s="8"/>
      <c r="X430" s="8"/>
      <c r="Y430" s="8"/>
    </row>
    <row r="431" spans="16:25">
      <c r="P431" s="8"/>
      <c r="Q431" s="8"/>
      <c r="R431" s="8"/>
      <c r="S431" s="8"/>
      <c r="T431" s="8"/>
      <c r="U431" s="8"/>
      <c r="V431" s="8"/>
      <c r="W431" s="8"/>
      <c r="X431" s="8"/>
      <c r="Y431" s="8"/>
    </row>
    <row r="432" spans="16:25">
      <c r="P432" s="8"/>
      <c r="Q432" s="8"/>
      <c r="R432" s="8"/>
      <c r="S432" s="8"/>
      <c r="T432" s="8"/>
      <c r="U432" s="8"/>
      <c r="V432" s="8"/>
      <c r="W432" s="8"/>
      <c r="X432" s="8"/>
      <c r="Y432" s="8"/>
    </row>
    <row r="433" spans="16:25">
      <c r="P433" s="8"/>
      <c r="Q433" s="8"/>
      <c r="R433" s="8"/>
      <c r="S433" s="8"/>
      <c r="T433" s="8"/>
      <c r="U433" s="8"/>
      <c r="V433" s="8"/>
      <c r="W433" s="8"/>
      <c r="X433" s="8"/>
      <c r="Y433" s="8"/>
    </row>
    <row r="434" spans="16:25">
      <c r="P434" s="8"/>
      <c r="Q434" s="8"/>
      <c r="R434" s="8"/>
      <c r="S434" s="8"/>
      <c r="T434" s="8"/>
      <c r="U434" s="8"/>
      <c r="V434" s="8"/>
      <c r="W434" s="8"/>
      <c r="X434" s="8"/>
      <c r="Y434" s="8"/>
    </row>
    <row r="435" spans="16:25">
      <c r="P435" s="8"/>
      <c r="Q435" s="8"/>
      <c r="R435" s="8"/>
      <c r="S435" s="8"/>
      <c r="T435" s="8"/>
      <c r="U435" s="8"/>
      <c r="V435" s="8"/>
      <c r="W435" s="8"/>
      <c r="X435" s="8"/>
      <c r="Y435" s="8"/>
    </row>
    <row r="436" spans="16:25">
      <c r="P436" s="8"/>
      <c r="Q436" s="8"/>
      <c r="R436" s="8"/>
      <c r="S436" s="8"/>
      <c r="T436" s="8"/>
      <c r="U436" s="8"/>
      <c r="V436" s="8"/>
      <c r="W436" s="8"/>
      <c r="X436" s="8"/>
      <c r="Y436" s="8"/>
    </row>
    <row r="437" spans="16:25">
      <c r="P437" s="8"/>
      <c r="Q437" s="8"/>
      <c r="R437" s="8"/>
      <c r="S437" s="8"/>
      <c r="T437" s="8"/>
      <c r="U437" s="8"/>
      <c r="V437" s="8"/>
      <c r="W437" s="8"/>
      <c r="X437" s="8"/>
      <c r="Y437" s="8"/>
    </row>
    <row r="438" spans="16:25">
      <c r="P438" s="8"/>
      <c r="Q438" s="8"/>
      <c r="R438" s="8"/>
      <c r="S438" s="8"/>
      <c r="T438" s="8"/>
      <c r="U438" s="8"/>
      <c r="V438" s="8"/>
      <c r="W438" s="8"/>
      <c r="X438" s="8"/>
      <c r="Y438" s="8"/>
    </row>
    <row r="439" spans="16:25">
      <c r="P439" s="8"/>
      <c r="Q439" s="8"/>
      <c r="R439" s="8"/>
      <c r="S439" s="8"/>
      <c r="T439" s="8"/>
      <c r="U439" s="8"/>
      <c r="V439" s="8"/>
      <c r="W439" s="8"/>
      <c r="X439" s="8"/>
      <c r="Y439" s="8"/>
    </row>
    <row r="440" spans="16:25">
      <c r="P440" s="8"/>
      <c r="Q440" s="8"/>
      <c r="R440" s="8"/>
      <c r="S440" s="8"/>
      <c r="T440" s="8"/>
      <c r="U440" s="8"/>
      <c r="V440" s="8"/>
      <c r="W440" s="8"/>
      <c r="X440" s="8"/>
      <c r="Y440" s="8"/>
    </row>
    <row r="441" spans="16:25">
      <c r="P441" s="8"/>
      <c r="Q441" s="8"/>
      <c r="R441" s="8"/>
      <c r="S441" s="8"/>
      <c r="T441" s="8"/>
      <c r="U441" s="8"/>
      <c r="V441" s="8"/>
      <c r="W441" s="8"/>
      <c r="X441" s="8"/>
      <c r="Y441" s="8"/>
    </row>
    <row r="442" spans="16:25">
      <c r="P442" s="8"/>
      <c r="Q442" s="8"/>
      <c r="R442" s="8"/>
      <c r="S442" s="8"/>
      <c r="T442" s="8"/>
      <c r="U442" s="8"/>
      <c r="V442" s="8"/>
      <c r="W442" s="8"/>
      <c r="X442" s="8"/>
      <c r="Y442" s="8"/>
    </row>
    <row r="443" spans="16:25">
      <c r="P443" s="8"/>
      <c r="Q443" s="8"/>
      <c r="R443" s="8"/>
      <c r="S443" s="8"/>
      <c r="T443" s="8"/>
      <c r="U443" s="8"/>
      <c r="V443" s="8"/>
      <c r="W443" s="8"/>
      <c r="X443" s="8"/>
      <c r="Y443" s="8"/>
    </row>
    <row r="444" spans="16:25">
      <c r="P444" s="8"/>
      <c r="Q444" s="8"/>
      <c r="R444" s="8"/>
      <c r="S444" s="8"/>
      <c r="T444" s="8"/>
      <c r="U444" s="8"/>
      <c r="V444" s="8"/>
      <c r="W444" s="8"/>
      <c r="X444" s="8"/>
      <c r="Y444" s="8"/>
    </row>
    <row r="445" spans="16:25">
      <c r="P445" s="8"/>
      <c r="Q445" s="8"/>
      <c r="R445" s="8"/>
      <c r="S445" s="8"/>
      <c r="T445" s="8"/>
      <c r="U445" s="8"/>
      <c r="V445" s="8"/>
      <c r="W445" s="8"/>
      <c r="X445" s="8"/>
      <c r="Y445" s="8"/>
    </row>
    <row r="446" spans="16:25">
      <c r="P446" s="8"/>
      <c r="Q446" s="8"/>
      <c r="R446" s="8"/>
      <c r="S446" s="8"/>
      <c r="T446" s="8"/>
      <c r="U446" s="8"/>
      <c r="V446" s="8"/>
      <c r="W446" s="8"/>
      <c r="X446" s="8"/>
      <c r="Y446" s="8"/>
    </row>
    <row r="447" spans="16:25">
      <c r="P447" s="8"/>
      <c r="Q447" s="8"/>
      <c r="R447" s="8"/>
      <c r="S447" s="8"/>
      <c r="T447" s="8"/>
      <c r="U447" s="8"/>
      <c r="V447" s="8"/>
      <c r="W447" s="8"/>
      <c r="X447" s="8"/>
      <c r="Y447" s="8"/>
    </row>
    <row r="448" spans="16:25">
      <c r="P448" s="8"/>
      <c r="Q448" s="8"/>
      <c r="R448" s="8"/>
      <c r="S448" s="8"/>
      <c r="T448" s="8"/>
      <c r="U448" s="8"/>
      <c r="V448" s="8"/>
      <c r="W448" s="8"/>
      <c r="X448" s="8"/>
      <c r="Y448" s="8"/>
    </row>
    <row r="449" spans="16:25">
      <c r="P449" s="8"/>
      <c r="Q449" s="8"/>
      <c r="R449" s="8"/>
      <c r="S449" s="8"/>
      <c r="T449" s="8"/>
      <c r="U449" s="8"/>
      <c r="V449" s="8"/>
      <c r="W449" s="8"/>
      <c r="X449" s="8"/>
      <c r="Y449" s="8"/>
    </row>
    <row r="450" spans="16:25">
      <c r="P450" s="8"/>
      <c r="Q450" s="8"/>
      <c r="R450" s="8"/>
      <c r="S450" s="8"/>
      <c r="T450" s="8"/>
      <c r="U450" s="8"/>
      <c r="V450" s="8"/>
      <c r="W450" s="8"/>
      <c r="X450" s="8"/>
      <c r="Y450" s="8"/>
    </row>
    <row r="451" spans="16:25">
      <c r="P451" s="8"/>
      <c r="Q451" s="8"/>
      <c r="R451" s="8"/>
      <c r="S451" s="8"/>
      <c r="T451" s="8"/>
      <c r="U451" s="8"/>
      <c r="V451" s="8"/>
      <c r="W451" s="8"/>
      <c r="X451" s="8"/>
      <c r="Y451" s="8"/>
    </row>
    <row r="452" spans="16:25">
      <c r="P452" s="8"/>
      <c r="Q452" s="8"/>
      <c r="R452" s="8"/>
      <c r="S452" s="8"/>
      <c r="T452" s="8"/>
      <c r="U452" s="8"/>
      <c r="V452" s="8"/>
      <c r="W452" s="8"/>
      <c r="X452" s="8"/>
      <c r="Y452" s="8"/>
    </row>
    <row r="453" spans="16:25">
      <c r="P453" s="8"/>
      <c r="Q453" s="8"/>
      <c r="R453" s="8"/>
      <c r="S453" s="8"/>
      <c r="T453" s="8"/>
      <c r="U453" s="8"/>
      <c r="V453" s="8"/>
      <c r="W453" s="8"/>
      <c r="X453" s="8"/>
      <c r="Y453" s="8"/>
    </row>
    <row r="454" spans="16:25">
      <c r="P454" s="8"/>
      <c r="Q454" s="8"/>
      <c r="R454" s="8"/>
      <c r="S454" s="8"/>
      <c r="T454" s="8"/>
      <c r="U454" s="8"/>
      <c r="V454" s="8"/>
      <c r="W454" s="8"/>
      <c r="X454" s="8"/>
      <c r="Y454" s="8"/>
    </row>
    <row r="455" spans="16:25">
      <c r="P455" s="8"/>
      <c r="Q455" s="8"/>
      <c r="R455" s="8"/>
      <c r="S455" s="8"/>
      <c r="T455" s="8"/>
      <c r="U455" s="8"/>
      <c r="V455" s="8"/>
      <c r="W455" s="8"/>
      <c r="X455" s="8"/>
      <c r="Y455" s="8"/>
    </row>
    <row r="456" spans="16:25">
      <c r="P456" s="8"/>
      <c r="Q456" s="8"/>
      <c r="R456" s="8"/>
      <c r="S456" s="8"/>
      <c r="T456" s="8"/>
      <c r="U456" s="8"/>
      <c r="V456" s="8"/>
      <c r="W456" s="8"/>
      <c r="X456" s="8"/>
      <c r="Y456" s="8"/>
    </row>
    <row r="457" spans="16:25">
      <c r="P457" s="8"/>
      <c r="Q457" s="8"/>
      <c r="R457" s="8"/>
      <c r="S457" s="8"/>
      <c r="T457" s="8"/>
      <c r="U457" s="8"/>
      <c r="V457" s="8"/>
      <c r="W457" s="8"/>
      <c r="X457" s="8"/>
      <c r="Y457" s="8"/>
    </row>
    <row r="458" spans="16:25">
      <c r="P458" s="8"/>
      <c r="Q458" s="8"/>
      <c r="R458" s="8"/>
      <c r="S458" s="8"/>
      <c r="T458" s="8"/>
      <c r="U458" s="8"/>
      <c r="V458" s="8"/>
      <c r="W458" s="8"/>
      <c r="X458" s="8"/>
      <c r="Y458" s="8"/>
    </row>
    <row r="459" spans="16:25">
      <c r="P459" s="8"/>
      <c r="Q459" s="8"/>
      <c r="R459" s="8"/>
      <c r="S459" s="8"/>
      <c r="T459" s="8"/>
      <c r="U459" s="8"/>
      <c r="V459" s="8"/>
      <c r="W459" s="8"/>
      <c r="X459" s="8"/>
      <c r="Y459" s="8"/>
    </row>
    <row r="460" spans="16:25">
      <c r="P460" s="8"/>
      <c r="Q460" s="8"/>
      <c r="R460" s="8"/>
      <c r="S460" s="8"/>
      <c r="T460" s="8"/>
      <c r="U460" s="8"/>
      <c r="V460" s="8"/>
      <c r="W460" s="8"/>
      <c r="X460" s="8"/>
      <c r="Y460" s="8"/>
    </row>
    <row r="461" spans="16:25">
      <c r="P461" s="8"/>
      <c r="Q461" s="8"/>
      <c r="R461" s="8"/>
      <c r="S461" s="8"/>
      <c r="T461" s="8"/>
      <c r="U461" s="8"/>
      <c r="V461" s="8"/>
      <c r="W461" s="8"/>
      <c r="X461" s="8"/>
      <c r="Y461" s="8"/>
    </row>
    <row r="462" spans="16:25">
      <c r="P462" s="8"/>
      <c r="Q462" s="8"/>
      <c r="R462" s="8"/>
      <c r="S462" s="8"/>
      <c r="T462" s="8"/>
      <c r="U462" s="8"/>
      <c r="V462" s="8"/>
      <c r="W462" s="8"/>
      <c r="X462" s="8"/>
      <c r="Y462" s="8"/>
    </row>
    <row r="463" spans="16:25">
      <c r="P463" s="8"/>
      <c r="Q463" s="8"/>
      <c r="R463" s="8"/>
      <c r="S463" s="8"/>
      <c r="T463" s="8"/>
      <c r="U463" s="8"/>
      <c r="V463" s="8"/>
      <c r="W463" s="8"/>
      <c r="X463" s="8"/>
      <c r="Y463" s="8"/>
    </row>
    <row r="464" spans="16:25">
      <c r="P464" s="8"/>
      <c r="Q464" s="8"/>
      <c r="R464" s="8"/>
      <c r="S464" s="8"/>
      <c r="T464" s="8"/>
      <c r="U464" s="8"/>
      <c r="V464" s="8"/>
      <c r="W464" s="8"/>
      <c r="X464" s="8"/>
      <c r="Y464" s="8"/>
    </row>
    <row r="465" spans="16:25">
      <c r="P465" s="8"/>
      <c r="Q465" s="8"/>
      <c r="R465" s="8"/>
      <c r="S465" s="8"/>
      <c r="T465" s="8"/>
      <c r="U465" s="8"/>
      <c r="V465" s="8"/>
      <c r="W465" s="8"/>
      <c r="X465" s="8"/>
      <c r="Y465" s="8"/>
    </row>
    <row r="466" spans="16:25">
      <c r="P466" s="8"/>
      <c r="Q466" s="8"/>
      <c r="R466" s="8"/>
      <c r="S466" s="8"/>
      <c r="T466" s="8"/>
      <c r="U466" s="8"/>
      <c r="V466" s="8"/>
      <c r="W466" s="8"/>
      <c r="X466" s="8"/>
      <c r="Y466" s="8"/>
    </row>
    <row r="467" spans="16:25">
      <c r="P467" s="8"/>
      <c r="Q467" s="8"/>
      <c r="R467" s="8"/>
      <c r="S467" s="8"/>
      <c r="T467" s="8"/>
      <c r="U467" s="8"/>
      <c r="V467" s="8"/>
      <c r="W467" s="8"/>
      <c r="X467" s="8"/>
      <c r="Y467" s="8"/>
    </row>
    <row r="468" spans="16:25">
      <c r="P468" s="8"/>
      <c r="Q468" s="8"/>
      <c r="R468" s="8"/>
      <c r="S468" s="8"/>
      <c r="T468" s="8"/>
      <c r="U468" s="8"/>
      <c r="V468" s="8"/>
      <c r="W468" s="8"/>
      <c r="X468" s="8"/>
      <c r="Y468" s="8"/>
    </row>
    <row r="469" spans="16:25">
      <c r="P469" s="8"/>
      <c r="Q469" s="8"/>
      <c r="R469" s="8"/>
      <c r="S469" s="8"/>
      <c r="T469" s="8"/>
      <c r="U469" s="8"/>
      <c r="V469" s="8"/>
      <c r="W469" s="8"/>
      <c r="X469" s="8"/>
      <c r="Y469" s="8"/>
    </row>
    <row r="470" spans="16:25">
      <c r="P470" s="8"/>
      <c r="Q470" s="8"/>
      <c r="R470" s="8"/>
      <c r="S470" s="8"/>
      <c r="T470" s="8"/>
      <c r="U470" s="8"/>
      <c r="V470" s="8"/>
      <c r="W470" s="8"/>
      <c r="X470" s="8"/>
      <c r="Y470" s="8"/>
    </row>
    <row r="471" spans="16:25">
      <c r="P471" s="8"/>
      <c r="Q471" s="8"/>
      <c r="R471" s="8"/>
      <c r="S471" s="8"/>
      <c r="T471" s="8"/>
      <c r="U471" s="8"/>
      <c r="V471" s="8"/>
      <c r="W471" s="8"/>
      <c r="X471" s="8"/>
      <c r="Y471" s="8"/>
    </row>
    <row r="472" spans="16:25">
      <c r="P472" s="8"/>
      <c r="Q472" s="8"/>
      <c r="R472" s="8"/>
      <c r="S472" s="8"/>
      <c r="T472" s="8"/>
      <c r="U472" s="8"/>
      <c r="V472" s="8"/>
      <c r="W472" s="8"/>
      <c r="X472" s="8"/>
      <c r="Y472" s="8"/>
    </row>
    <row r="473" spans="16:25">
      <c r="P473" s="8"/>
      <c r="Q473" s="8"/>
      <c r="R473" s="8"/>
      <c r="S473" s="8"/>
      <c r="T473" s="8"/>
      <c r="U473" s="8"/>
      <c r="V473" s="8"/>
      <c r="W473" s="8"/>
      <c r="X473" s="8"/>
      <c r="Y473" s="8"/>
    </row>
    <row r="474" spans="16:25">
      <c r="P474" s="8"/>
      <c r="Q474" s="8"/>
      <c r="R474" s="8"/>
      <c r="S474" s="8"/>
      <c r="T474" s="8"/>
      <c r="U474" s="8"/>
      <c r="V474" s="8"/>
      <c r="W474" s="8"/>
      <c r="X474" s="8"/>
      <c r="Y474" s="8"/>
    </row>
    <row r="475" spans="16:25">
      <c r="P475" s="8"/>
      <c r="Q475" s="8"/>
      <c r="R475" s="8"/>
      <c r="S475" s="8"/>
      <c r="T475" s="8"/>
      <c r="U475" s="8"/>
      <c r="V475" s="8"/>
      <c r="W475" s="8"/>
      <c r="X475" s="8"/>
      <c r="Y475" s="8"/>
    </row>
    <row r="476" spans="16:25">
      <c r="P476" s="8"/>
      <c r="Q476" s="8"/>
      <c r="R476" s="8"/>
      <c r="S476" s="8"/>
      <c r="T476" s="8"/>
      <c r="U476" s="8"/>
      <c r="V476" s="8"/>
      <c r="W476" s="8"/>
      <c r="X476" s="8"/>
      <c r="Y476" s="8"/>
    </row>
    <row r="477" spans="16:25">
      <c r="P477" s="8"/>
      <c r="Q477" s="8"/>
      <c r="R477" s="8"/>
      <c r="S477" s="8"/>
      <c r="T477" s="8"/>
      <c r="U477" s="8"/>
      <c r="V477" s="8"/>
      <c r="W477" s="8"/>
      <c r="X477" s="8"/>
      <c r="Y477" s="8"/>
    </row>
    <row r="478" spans="16:25">
      <c r="P478" s="8"/>
      <c r="Q478" s="8"/>
      <c r="R478" s="8"/>
      <c r="S478" s="8"/>
      <c r="T478" s="8"/>
      <c r="U478" s="8"/>
      <c r="V478" s="8"/>
      <c r="W478" s="8"/>
      <c r="X478" s="8"/>
      <c r="Y478" s="8"/>
    </row>
    <row r="479" spans="16:25">
      <c r="P479" s="8"/>
      <c r="Q479" s="8"/>
      <c r="R479" s="8"/>
      <c r="S479" s="8"/>
      <c r="T479" s="8"/>
      <c r="U479" s="8"/>
      <c r="V479" s="8"/>
      <c r="W479" s="8"/>
      <c r="X479" s="8"/>
      <c r="Y479" s="8"/>
    </row>
    <row r="480" spans="16:25">
      <c r="P480" s="8"/>
      <c r="Q480" s="8"/>
      <c r="R480" s="8"/>
      <c r="S480" s="8"/>
      <c r="T480" s="8"/>
      <c r="U480" s="8"/>
      <c r="V480" s="8"/>
      <c r="W480" s="8"/>
      <c r="X480" s="8"/>
      <c r="Y480" s="8"/>
    </row>
    <row r="481" spans="16:25">
      <c r="P481" s="8"/>
      <c r="Q481" s="8"/>
      <c r="R481" s="8"/>
      <c r="S481" s="8"/>
      <c r="T481" s="8"/>
      <c r="U481" s="8"/>
      <c r="V481" s="8"/>
      <c r="W481" s="8"/>
      <c r="X481" s="8"/>
      <c r="Y481" s="8"/>
    </row>
    <row r="482" spans="16:25">
      <c r="P482" s="8"/>
      <c r="Q482" s="8"/>
      <c r="R482" s="8"/>
      <c r="S482" s="8"/>
      <c r="T482" s="8"/>
      <c r="U482" s="8"/>
      <c r="V482" s="8"/>
      <c r="W482" s="8"/>
      <c r="X482" s="8"/>
      <c r="Y482" s="8"/>
    </row>
    <row r="483" spans="16:25">
      <c r="P483" s="8"/>
      <c r="Q483" s="8"/>
      <c r="R483" s="8"/>
      <c r="S483" s="8"/>
      <c r="T483" s="8"/>
      <c r="U483" s="8"/>
      <c r="V483" s="8"/>
      <c r="W483" s="8"/>
      <c r="X483" s="8"/>
      <c r="Y483" s="8"/>
    </row>
    <row r="484" spans="16:25">
      <c r="P484" s="8"/>
      <c r="Q484" s="8"/>
      <c r="R484" s="8"/>
      <c r="S484" s="8"/>
      <c r="T484" s="8"/>
      <c r="U484" s="8"/>
      <c r="V484" s="8"/>
      <c r="W484" s="8"/>
      <c r="X484" s="8"/>
      <c r="Y484" s="8"/>
    </row>
    <row r="485" spans="16:25">
      <c r="P485" s="8"/>
      <c r="Q485" s="8"/>
      <c r="R485" s="8"/>
      <c r="S485" s="8"/>
      <c r="T485" s="8"/>
      <c r="U485" s="8"/>
      <c r="V485" s="8"/>
      <c r="W485" s="8"/>
      <c r="X485" s="8"/>
      <c r="Y485" s="8"/>
    </row>
    <row r="486" spans="16:25">
      <c r="P486" s="8"/>
      <c r="Q486" s="8"/>
      <c r="R486" s="8"/>
      <c r="S486" s="8"/>
      <c r="T486" s="8"/>
      <c r="U486" s="8"/>
      <c r="V486" s="8"/>
      <c r="W486" s="8"/>
      <c r="X486" s="8"/>
      <c r="Y486" s="8"/>
    </row>
    <row r="487" spans="16:25">
      <c r="P487" s="8"/>
      <c r="Q487" s="8"/>
      <c r="R487" s="8"/>
      <c r="S487" s="8"/>
      <c r="T487" s="8"/>
      <c r="U487" s="8"/>
      <c r="V487" s="8"/>
      <c r="W487" s="8"/>
      <c r="X487" s="8"/>
      <c r="Y487" s="8"/>
    </row>
    <row r="488" spans="16:25">
      <c r="P488" s="8"/>
      <c r="Q488" s="8"/>
      <c r="R488" s="8"/>
      <c r="S488" s="8"/>
      <c r="T488" s="8"/>
      <c r="U488" s="8"/>
      <c r="V488" s="8"/>
      <c r="W488" s="8"/>
      <c r="X488" s="8"/>
      <c r="Y488" s="8"/>
    </row>
    <row r="489" spans="16:25">
      <c r="P489" s="8"/>
      <c r="Q489" s="8"/>
      <c r="R489" s="8"/>
      <c r="S489" s="8"/>
      <c r="T489" s="8"/>
      <c r="U489" s="8"/>
      <c r="V489" s="8"/>
      <c r="W489" s="8"/>
      <c r="X489" s="8"/>
      <c r="Y489" s="8"/>
    </row>
    <row r="490" spans="16:25">
      <c r="P490" s="8"/>
      <c r="Q490" s="8"/>
      <c r="R490" s="8"/>
      <c r="S490" s="8"/>
      <c r="T490" s="8"/>
      <c r="U490" s="8"/>
      <c r="V490" s="8"/>
      <c r="W490" s="8"/>
      <c r="X490" s="8"/>
      <c r="Y490" s="8"/>
    </row>
    <row r="491" spans="16:25">
      <c r="P491" s="8"/>
      <c r="Q491" s="8"/>
      <c r="R491" s="8"/>
      <c r="S491" s="8"/>
      <c r="T491" s="8"/>
      <c r="U491" s="8"/>
      <c r="V491" s="8"/>
      <c r="W491" s="8"/>
      <c r="X491" s="8"/>
      <c r="Y491" s="8"/>
    </row>
    <row r="492" spans="16:25">
      <c r="P492" s="8"/>
      <c r="Q492" s="8"/>
      <c r="R492" s="8"/>
      <c r="S492" s="8"/>
      <c r="T492" s="8"/>
      <c r="U492" s="8"/>
      <c r="V492" s="8"/>
      <c r="W492" s="8"/>
      <c r="X492" s="8"/>
      <c r="Y492" s="8"/>
    </row>
    <row r="493" spans="16:25">
      <c r="P493" s="8"/>
      <c r="Q493" s="8"/>
      <c r="R493" s="8"/>
      <c r="S493" s="8"/>
      <c r="T493" s="8"/>
      <c r="U493" s="8"/>
      <c r="V493" s="8"/>
      <c r="W493" s="8"/>
      <c r="X493" s="8"/>
      <c r="Y493" s="8"/>
    </row>
    <row r="494" spans="16:25">
      <c r="P494" s="8"/>
      <c r="Q494" s="8"/>
      <c r="R494" s="8"/>
      <c r="S494" s="8"/>
      <c r="T494" s="8"/>
      <c r="U494" s="8"/>
      <c r="V494" s="8"/>
      <c r="W494" s="8"/>
      <c r="X494" s="8"/>
      <c r="Y494" s="8"/>
    </row>
    <row r="495" spans="16:25">
      <c r="P495" s="8"/>
      <c r="Q495" s="8"/>
      <c r="R495" s="8"/>
      <c r="S495" s="8"/>
      <c r="T495" s="8"/>
      <c r="U495" s="8"/>
      <c r="V495" s="8"/>
      <c r="W495" s="8"/>
      <c r="X495" s="8"/>
      <c r="Y495" s="8"/>
    </row>
    <row r="496" spans="16:25">
      <c r="P496" s="8"/>
      <c r="Q496" s="8"/>
      <c r="R496" s="8"/>
      <c r="S496" s="8"/>
      <c r="T496" s="8"/>
      <c r="U496" s="8"/>
      <c r="V496" s="8"/>
      <c r="W496" s="8"/>
      <c r="X496" s="8"/>
      <c r="Y496" s="8"/>
    </row>
    <row r="497" spans="16:25">
      <c r="P497" s="8"/>
      <c r="Q497" s="8"/>
      <c r="R497" s="8"/>
      <c r="S497" s="8"/>
      <c r="T497" s="8"/>
      <c r="U497" s="8"/>
      <c r="V497" s="8"/>
      <c r="W497" s="8"/>
      <c r="X497" s="8"/>
      <c r="Y497" s="8"/>
    </row>
    <row r="498" spans="16:25">
      <c r="P498" s="8"/>
      <c r="Q498" s="8"/>
      <c r="R498" s="8"/>
      <c r="S498" s="8"/>
      <c r="T498" s="8"/>
      <c r="U498" s="8"/>
      <c r="V498" s="8"/>
      <c r="W498" s="8"/>
      <c r="X498" s="8"/>
      <c r="Y498" s="8"/>
    </row>
    <row r="499" spans="16:25">
      <c r="P499" s="8"/>
      <c r="Q499" s="8"/>
      <c r="R499" s="8"/>
      <c r="S499" s="8"/>
      <c r="T499" s="8"/>
      <c r="U499" s="8"/>
      <c r="V499" s="8"/>
      <c r="W499" s="8"/>
      <c r="X499" s="8"/>
      <c r="Y499" s="8"/>
    </row>
    <row r="500" spans="16:25">
      <c r="P500" s="8"/>
      <c r="Q500" s="8"/>
      <c r="R500" s="8"/>
      <c r="S500" s="8"/>
      <c r="T500" s="8"/>
      <c r="U500" s="8"/>
      <c r="V500" s="8"/>
      <c r="W500" s="8"/>
      <c r="X500" s="8"/>
      <c r="Y500" s="8"/>
    </row>
    <row r="501" spans="16:25">
      <c r="P501" s="8"/>
      <c r="Q501" s="8"/>
      <c r="R501" s="8"/>
      <c r="S501" s="8"/>
      <c r="T501" s="8"/>
      <c r="U501" s="8"/>
      <c r="V501" s="8"/>
      <c r="W501" s="8"/>
      <c r="X501" s="8"/>
      <c r="Y501" s="8"/>
    </row>
    <row r="502" spans="16:25">
      <c r="P502" s="8"/>
      <c r="Q502" s="8"/>
      <c r="R502" s="8"/>
      <c r="S502" s="8"/>
      <c r="T502" s="8"/>
      <c r="U502" s="8"/>
      <c r="V502" s="8"/>
      <c r="W502" s="8"/>
      <c r="X502" s="8"/>
      <c r="Y502" s="8"/>
    </row>
    <row r="503" spans="16:25">
      <c r="P503" s="8"/>
      <c r="Q503" s="8"/>
      <c r="R503" s="8"/>
      <c r="S503" s="8"/>
      <c r="T503" s="8"/>
      <c r="U503" s="8"/>
      <c r="V503" s="8"/>
      <c r="W503" s="8"/>
      <c r="X503" s="8"/>
      <c r="Y503" s="8"/>
    </row>
    <row r="504" spans="16:25">
      <c r="P504" s="8"/>
      <c r="Q504" s="8"/>
      <c r="R504" s="8"/>
      <c r="S504" s="8"/>
      <c r="T504" s="8"/>
      <c r="U504" s="8"/>
      <c r="V504" s="8"/>
      <c r="W504" s="8"/>
      <c r="X504" s="8"/>
      <c r="Y504" s="8"/>
    </row>
    <row r="505" spans="16:25">
      <c r="P505" s="8"/>
      <c r="Q505" s="8"/>
      <c r="R505" s="8"/>
      <c r="S505" s="8"/>
      <c r="T505" s="8"/>
      <c r="U505" s="8"/>
      <c r="V505" s="8"/>
      <c r="W505" s="8"/>
      <c r="X505" s="8"/>
      <c r="Y505" s="8"/>
    </row>
    <row r="506" spans="16:25">
      <c r="P506" s="8"/>
      <c r="Q506" s="8"/>
      <c r="R506" s="8"/>
      <c r="S506" s="8"/>
      <c r="T506" s="8"/>
      <c r="U506" s="8"/>
      <c r="V506" s="8"/>
      <c r="W506" s="8"/>
      <c r="X506" s="8"/>
      <c r="Y506" s="8"/>
    </row>
    <row r="507" spans="16:25">
      <c r="P507" s="8"/>
      <c r="Q507" s="8"/>
      <c r="R507" s="8"/>
      <c r="S507" s="8"/>
      <c r="T507" s="8"/>
      <c r="U507" s="8"/>
      <c r="V507" s="8"/>
      <c r="W507" s="8"/>
      <c r="X507" s="8"/>
      <c r="Y507" s="8"/>
    </row>
    <row r="508" spans="16:25">
      <c r="P508" s="8"/>
      <c r="Q508" s="8"/>
      <c r="R508" s="8"/>
      <c r="S508" s="8"/>
      <c r="T508" s="8"/>
      <c r="U508" s="8"/>
      <c r="V508" s="8"/>
      <c r="W508" s="8"/>
      <c r="X508" s="8"/>
      <c r="Y508" s="8"/>
    </row>
    <row r="509" spans="16:25">
      <c r="P509" s="8"/>
      <c r="Q509" s="8"/>
      <c r="R509" s="8"/>
      <c r="S509" s="8"/>
      <c r="T509" s="8"/>
      <c r="U509" s="8"/>
      <c r="V509" s="8"/>
      <c r="W509" s="8"/>
      <c r="X509" s="8"/>
      <c r="Y509" s="8"/>
    </row>
    <row r="510" spans="16:25">
      <c r="P510" s="8"/>
      <c r="Q510" s="8"/>
      <c r="R510" s="8"/>
      <c r="S510" s="8"/>
      <c r="T510" s="8"/>
      <c r="U510" s="8"/>
      <c r="V510" s="8"/>
      <c r="W510" s="8"/>
      <c r="X510" s="8"/>
      <c r="Y510" s="8"/>
    </row>
    <row r="511" spans="16:25">
      <c r="P511" s="8"/>
      <c r="Q511" s="8"/>
      <c r="R511" s="8"/>
      <c r="S511" s="8"/>
      <c r="T511" s="8"/>
      <c r="U511" s="8"/>
      <c r="V511" s="8"/>
      <c r="W511" s="8"/>
      <c r="X511" s="8"/>
      <c r="Y511" s="8"/>
    </row>
    <row r="512" spans="16:25">
      <c r="P512" s="8"/>
      <c r="Q512" s="8"/>
      <c r="R512" s="8"/>
      <c r="S512" s="8"/>
      <c r="T512" s="8"/>
      <c r="U512" s="8"/>
      <c r="V512" s="8"/>
      <c r="W512" s="8"/>
      <c r="X512" s="8"/>
      <c r="Y512" s="8"/>
    </row>
    <row r="513" spans="16:25">
      <c r="P513" s="8"/>
      <c r="Q513" s="8"/>
      <c r="R513" s="8"/>
      <c r="S513" s="8"/>
      <c r="T513" s="8"/>
      <c r="U513" s="8"/>
      <c r="V513" s="8"/>
      <c r="W513" s="8"/>
      <c r="X513" s="8"/>
      <c r="Y513" s="8"/>
    </row>
    <row r="514" spans="16:25">
      <c r="P514" s="8"/>
      <c r="Q514" s="8"/>
      <c r="R514" s="8"/>
      <c r="S514" s="8"/>
      <c r="T514" s="8"/>
      <c r="U514" s="8"/>
      <c r="V514" s="8"/>
      <c r="W514" s="8"/>
      <c r="X514" s="8"/>
      <c r="Y514" s="8"/>
    </row>
    <row r="515" spans="16:25">
      <c r="P515" s="8"/>
      <c r="Q515" s="8"/>
      <c r="R515" s="8"/>
      <c r="S515" s="8"/>
      <c r="T515" s="8"/>
      <c r="U515" s="8"/>
      <c r="V515" s="8"/>
      <c r="W515" s="8"/>
      <c r="X515" s="8"/>
      <c r="Y515" s="8"/>
    </row>
    <row r="516" spans="16:25">
      <c r="P516" s="8"/>
      <c r="Q516" s="8"/>
      <c r="R516" s="8"/>
      <c r="S516" s="8"/>
      <c r="T516" s="8"/>
      <c r="U516" s="8"/>
      <c r="V516" s="8"/>
      <c r="W516" s="8"/>
      <c r="X516" s="8"/>
      <c r="Y516" s="8"/>
    </row>
    <row r="517" spans="16:25">
      <c r="P517" s="8"/>
      <c r="Q517" s="8"/>
      <c r="R517" s="8"/>
      <c r="S517" s="8"/>
      <c r="T517" s="8"/>
      <c r="U517" s="8"/>
      <c r="V517" s="8"/>
      <c r="W517" s="8"/>
      <c r="X517" s="8"/>
      <c r="Y517" s="8"/>
    </row>
    <row r="518" spans="16:25">
      <c r="P518" s="8"/>
      <c r="Q518" s="8"/>
      <c r="R518" s="8"/>
      <c r="S518" s="8"/>
      <c r="T518" s="8"/>
      <c r="U518" s="8"/>
      <c r="V518" s="8"/>
      <c r="W518" s="8"/>
      <c r="X518" s="8"/>
      <c r="Y518" s="8"/>
    </row>
    <row r="519" spans="16:25">
      <c r="P519" s="8"/>
      <c r="Q519" s="8"/>
      <c r="R519" s="8"/>
      <c r="S519" s="8"/>
      <c r="T519" s="8"/>
      <c r="U519" s="8"/>
      <c r="V519" s="8"/>
      <c r="W519" s="8"/>
      <c r="X519" s="8"/>
      <c r="Y519" s="8"/>
    </row>
    <row r="520" spans="16:25">
      <c r="P520" s="8"/>
      <c r="Q520" s="8"/>
      <c r="R520" s="8"/>
      <c r="S520" s="8"/>
      <c r="T520" s="8"/>
      <c r="U520" s="8"/>
      <c r="V520" s="8"/>
      <c r="W520" s="8"/>
      <c r="X520" s="8"/>
      <c r="Y520" s="8"/>
    </row>
    <row r="521" spans="16:25">
      <c r="P521" s="8"/>
      <c r="Q521" s="8"/>
      <c r="R521" s="8"/>
      <c r="S521" s="8"/>
      <c r="T521" s="8"/>
      <c r="U521" s="8"/>
      <c r="V521" s="8"/>
      <c r="W521" s="8"/>
      <c r="X521" s="8"/>
      <c r="Y521" s="8"/>
    </row>
    <row r="522" spans="16:25">
      <c r="P522" s="8"/>
      <c r="Q522" s="8"/>
      <c r="R522" s="8"/>
      <c r="S522" s="8"/>
      <c r="T522" s="8"/>
      <c r="U522" s="8"/>
      <c r="V522" s="8"/>
      <c r="W522" s="8"/>
      <c r="X522" s="8"/>
      <c r="Y522" s="8"/>
    </row>
    <row r="523" spans="16:25">
      <c r="P523" s="8"/>
      <c r="Q523" s="8"/>
      <c r="R523" s="8"/>
      <c r="S523" s="8"/>
      <c r="T523" s="8"/>
      <c r="U523" s="8"/>
      <c r="V523" s="8"/>
      <c r="W523" s="8"/>
      <c r="X523" s="8"/>
      <c r="Y523" s="8"/>
    </row>
    <row r="524" spans="16:25">
      <c r="P524" s="8"/>
      <c r="Q524" s="8"/>
      <c r="R524" s="8"/>
      <c r="S524" s="8"/>
      <c r="T524" s="8"/>
      <c r="U524" s="8"/>
      <c r="V524" s="8"/>
      <c r="W524" s="8"/>
      <c r="X524" s="8"/>
      <c r="Y524" s="8"/>
    </row>
    <row r="525" spans="16:25">
      <c r="P525" s="8"/>
      <c r="Q525" s="8"/>
      <c r="R525" s="8"/>
      <c r="S525" s="8"/>
      <c r="T525" s="8"/>
      <c r="U525" s="8"/>
      <c r="V525" s="8"/>
      <c r="W525" s="8"/>
      <c r="X525" s="8"/>
      <c r="Y525" s="8"/>
    </row>
    <row r="526" spans="16:25">
      <c r="P526" s="8"/>
      <c r="Q526" s="8"/>
      <c r="R526" s="8"/>
      <c r="S526" s="8"/>
      <c r="T526" s="8"/>
      <c r="U526" s="8"/>
      <c r="V526" s="8"/>
      <c r="W526" s="8"/>
      <c r="X526" s="8"/>
      <c r="Y526" s="8"/>
    </row>
    <row r="527" spans="16:25">
      <c r="P527" s="8"/>
      <c r="Q527" s="8"/>
      <c r="R527" s="8"/>
      <c r="S527" s="8"/>
      <c r="T527" s="8"/>
      <c r="U527" s="8"/>
      <c r="V527" s="8"/>
      <c r="W527" s="8"/>
      <c r="X527" s="8"/>
      <c r="Y527" s="8"/>
    </row>
    <row r="528" spans="16:25">
      <c r="P528" s="8"/>
      <c r="Q528" s="8"/>
      <c r="R528" s="8"/>
      <c r="S528" s="8"/>
      <c r="T528" s="8"/>
      <c r="U528" s="8"/>
      <c r="V528" s="8"/>
      <c r="W528" s="8"/>
      <c r="X528" s="8"/>
      <c r="Y528" s="8"/>
    </row>
    <row r="529" spans="16:25">
      <c r="P529" s="8"/>
      <c r="Q529" s="8"/>
      <c r="R529" s="8"/>
      <c r="S529" s="8"/>
      <c r="T529" s="8"/>
      <c r="U529" s="8"/>
      <c r="V529" s="8"/>
      <c r="W529" s="8"/>
      <c r="X529" s="8"/>
      <c r="Y529" s="8"/>
    </row>
    <row r="530" spans="16:25">
      <c r="P530" s="8"/>
      <c r="Q530" s="8"/>
      <c r="R530" s="8"/>
      <c r="S530" s="8"/>
      <c r="T530" s="8"/>
      <c r="U530" s="8"/>
      <c r="V530" s="8"/>
      <c r="W530" s="8"/>
      <c r="X530" s="8"/>
      <c r="Y530" s="8"/>
    </row>
    <row r="531" spans="16:25">
      <c r="P531" s="8"/>
      <c r="Q531" s="8"/>
      <c r="R531" s="8"/>
      <c r="S531" s="8"/>
      <c r="T531" s="8"/>
      <c r="U531" s="8"/>
      <c r="V531" s="8"/>
      <c r="W531" s="8"/>
      <c r="X531" s="8"/>
      <c r="Y531" s="8"/>
    </row>
    <row r="532" spans="16:25">
      <c r="P532" s="8"/>
      <c r="Q532" s="8"/>
      <c r="R532" s="8"/>
      <c r="S532" s="8"/>
      <c r="T532" s="8"/>
      <c r="U532" s="8"/>
      <c r="V532" s="8"/>
      <c r="W532" s="8"/>
      <c r="X532" s="8"/>
      <c r="Y532" s="8"/>
    </row>
    <row r="533" spans="16:25">
      <c r="P533" s="8"/>
      <c r="Q533" s="8"/>
      <c r="R533" s="8"/>
      <c r="S533" s="8"/>
      <c r="T533" s="8"/>
      <c r="U533" s="8"/>
      <c r="V533" s="8"/>
      <c r="W533" s="8"/>
      <c r="X533" s="8"/>
      <c r="Y533" s="8"/>
    </row>
    <row r="534" spans="16:25">
      <c r="P534" s="8"/>
      <c r="Q534" s="8"/>
      <c r="R534" s="8"/>
      <c r="S534" s="8"/>
      <c r="T534" s="8"/>
      <c r="U534" s="8"/>
      <c r="V534" s="8"/>
      <c r="W534" s="8"/>
      <c r="X534" s="8"/>
      <c r="Y534" s="8"/>
    </row>
    <row r="535" spans="16:25">
      <c r="P535" s="8"/>
      <c r="Q535" s="8"/>
      <c r="R535" s="8"/>
      <c r="S535" s="8"/>
      <c r="T535" s="8"/>
      <c r="U535" s="8"/>
      <c r="V535" s="8"/>
      <c r="W535" s="8"/>
      <c r="X535" s="8"/>
      <c r="Y535" s="8"/>
    </row>
    <row r="536" spans="16:25">
      <c r="P536" s="8"/>
      <c r="Q536" s="8"/>
      <c r="R536" s="8"/>
      <c r="S536" s="8"/>
      <c r="T536" s="8"/>
      <c r="U536" s="8"/>
      <c r="V536" s="8"/>
      <c r="W536" s="8"/>
      <c r="X536" s="8"/>
      <c r="Y536" s="8"/>
    </row>
    <row r="537" spans="16:25">
      <c r="P537" s="8"/>
      <c r="Q537" s="8"/>
      <c r="R537" s="8"/>
      <c r="S537" s="8"/>
      <c r="T537" s="8"/>
      <c r="U537" s="8"/>
      <c r="V537" s="8"/>
      <c r="W537" s="8"/>
      <c r="X537" s="8"/>
      <c r="Y537" s="8"/>
    </row>
    <row r="538" spans="16:25">
      <c r="P538" s="8"/>
      <c r="Q538" s="8"/>
      <c r="R538" s="8"/>
      <c r="S538" s="8"/>
      <c r="T538" s="8"/>
      <c r="U538" s="8"/>
      <c r="V538" s="8"/>
      <c r="W538" s="8"/>
      <c r="X538" s="8"/>
      <c r="Y538" s="8"/>
    </row>
    <row r="539" spans="16:25">
      <c r="P539" s="8"/>
      <c r="Q539" s="8"/>
      <c r="R539" s="8"/>
      <c r="S539" s="8"/>
      <c r="T539" s="8"/>
      <c r="U539" s="8"/>
      <c r="V539" s="8"/>
      <c r="W539" s="8"/>
      <c r="X539" s="8"/>
      <c r="Y539" s="8"/>
    </row>
    <row r="540" spans="16:25">
      <c r="P540" s="8"/>
      <c r="Q540" s="8"/>
      <c r="R540" s="8"/>
      <c r="S540" s="8"/>
      <c r="T540" s="8"/>
      <c r="U540" s="8"/>
      <c r="V540" s="8"/>
      <c r="W540" s="8"/>
      <c r="X540" s="8"/>
      <c r="Y540" s="8"/>
    </row>
    <row r="541" spans="16:25">
      <c r="P541" s="8"/>
      <c r="Q541" s="8"/>
      <c r="R541" s="8"/>
      <c r="S541" s="8"/>
      <c r="T541" s="8"/>
      <c r="U541" s="8"/>
      <c r="V541" s="8"/>
      <c r="W541" s="8"/>
      <c r="X541" s="8"/>
      <c r="Y541" s="8"/>
    </row>
    <row r="542" spans="16:25">
      <c r="P542" s="8"/>
      <c r="Q542" s="8"/>
      <c r="R542" s="8"/>
      <c r="S542" s="8"/>
      <c r="T542" s="8"/>
      <c r="U542" s="8"/>
      <c r="V542" s="8"/>
      <c r="W542" s="8"/>
      <c r="X542" s="8"/>
      <c r="Y542" s="8"/>
    </row>
    <row r="543" spans="16:25">
      <c r="P543" s="8"/>
      <c r="Q543" s="8"/>
      <c r="R543" s="8"/>
      <c r="S543" s="8"/>
      <c r="T543" s="8"/>
      <c r="U543" s="8"/>
      <c r="V543" s="8"/>
      <c r="W543" s="8"/>
      <c r="X543" s="8"/>
      <c r="Y543" s="8"/>
    </row>
    <row r="544" spans="16:25">
      <c r="P544" s="8"/>
      <c r="Q544" s="8"/>
      <c r="R544" s="8"/>
      <c r="S544" s="8"/>
      <c r="T544" s="8"/>
      <c r="U544" s="8"/>
      <c r="V544" s="8"/>
      <c r="W544" s="8"/>
      <c r="X544" s="8"/>
      <c r="Y544" s="8"/>
    </row>
    <row r="545" spans="16:25">
      <c r="P545" s="8"/>
      <c r="Q545" s="8"/>
      <c r="R545" s="8"/>
      <c r="S545" s="8"/>
      <c r="T545" s="8"/>
      <c r="U545" s="8"/>
      <c r="V545" s="8"/>
      <c r="W545" s="8"/>
      <c r="X545" s="8"/>
      <c r="Y545" s="8"/>
    </row>
    <row r="546" spans="16:25">
      <c r="P546" s="8"/>
      <c r="Q546" s="8"/>
      <c r="R546" s="8"/>
      <c r="S546" s="8"/>
      <c r="T546" s="8"/>
      <c r="U546" s="8"/>
      <c r="V546" s="8"/>
      <c r="W546" s="8"/>
      <c r="X546" s="8"/>
      <c r="Y546" s="8"/>
    </row>
    <row r="547" spans="16:25">
      <c r="P547" s="8"/>
      <c r="Q547" s="8"/>
      <c r="R547" s="8"/>
      <c r="S547" s="8"/>
      <c r="T547" s="8"/>
      <c r="U547" s="8"/>
      <c r="V547" s="8"/>
      <c r="W547" s="8"/>
      <c r="X547" s="8"/>
      <c r="Y547" s="8"/>
    </row>
    <row r="548" spans="16:25">
      <c r="P548" s="8"/>
      <c r="Q548" s="8"/>
      <c r="R548" s="8"/>
      <c r="S548" s="8"/>
      <c r="T548" s="8"/>
      <c r="U548" s="8"/>
      <c r="V548" s="8"/>
      <c r="W548" s="8"/>
      <c r="X548" s="8"/>
      <c r="Y548" s="8"/>
    </row>
    <row r="549" spans="16:25">
      <c r="P549" s="8"/>
      <c r="Q549" s="8"/>
      <c r="R549" s="8"/>
      <c r="S549" s="8"/>
      <c r="T549" s="8"/>
      <c r="U549" s="8"/>
      <c r="V549" s="8"/>
      <c r="W549" s="8"/>
      <c r="X549" s="8"/>
      <c r="Y549" s="8"/>
    </row>
    <row r="550" spans="16:25">
      <c r="P550" s="8"/>
      <c r="Q550" s="8"/>
      <c r="R550" s="8"/>
      <c r="S550" s="8"/>
      <c r="T550" s="8"/>
      <c r="U550" s="8"/>
      <c r="V550" s="8"/>
      <c r="W550" s="8"/>
      <c r="X550" s="8"/>
      <c r="Y550" s="8"/>
    </row>
    <row r="551" spans="16:25">
      <c r="P551" s="8"/>
      <c r="Q551" s="8"/>
      <c r="R551" s="8"/>
      <c r="S551" s="8"/>
      <c r="T551" s="8"/>
      <c r="U551" s="8"/>
      <c r="V551" s="8"/>
      <c r="W551" s="8"/>
      <c r="X551" s="8"/>
      <c r="Y551" s="8"/>
    </row>
    <row r="552" spans="16:25">
      <c r="P552" s="8"/>
      <c r="Q552" s="8"/>
      <c r="R552" s="8"/>
      <c r="S552" s="8"/>
      <c r="T552" s="8"/>
      <c r="U552" s="8"/>
      <c r="V552" s="8"/>
      <c r="W552" s="8"/>
      <c r="X552" s="8"/>
      <c r="Y552" s="8"/>
    </row>
    <row r="553" spans="16:25">
      <c r="P553" s="8"/>
      <c r="Q553" s="8"/>
      <c r="R553" s="8"/>
      <c r="S553" s="8"/>
      <c r="T553" s="8"/>
      <c r="U553" s="8"/>
      <c r="V553" s="8"/>
      <c r="W553" s="8"/>
      <c r="X553" s="8"/>
      <c r="Y553" s="8"/>
    </row>
    <row r="554" spans="16:25">
      <c r="P554" s="8"/>
      <c r="Q554" s="8"/>
      <c r="R554" s="8"/>
      <c r="S554" s="8"/>
      <c r="T554" s="8"/>
      <c r="U554" s="8"/>
      <c r="V554" s="8"/>
      <c r="W554" s="8"/>
      <c r="X554" s="8"/>
      <c r="Y554" s="8"/>
    </row>
    <row r="555" spans="16:25">
      <c r="P555" s="8"/>
      <c r="Q555" s="8"/>
      <c r="R555" s="8"/>
      <c r="S555" s="8"/>
      <c r="T555" s="8"/>
      <c r="U555" s="8"/>
      <c r="V555" s="8"/>
      <c r="W555" s="8"/>
      <c r="X555" s="8"/>
      <c r="Y555" s="8"/>
    </row>
    <row r="556" spans="16:25">
      <c r="P556" s="8"/>
      <c r="Q556" s="8"/>
      <c r="R556" s="8"/>
      <c r="S556" s="8"/>
      <c r="T556" s="8"/>
      <c r="U556" s="8"/>
      <c r="V556" s="8"/>
      <c r="W556" s="8"/>
      <c r="X556" s="8"/>
      <c r="Y556" s="8"/>
    </row>
    <row r="557" spans="16:25">
      <c r="P557" s="8"/>
      <c r="Q557" s="8"/>
      <c r="R557" s="8"/>
      <c r="S557" s="8"/>
      <c r="T557" s="8"/>
      <c r="U557" s="8"/>
      <c r="V557" s="8"/>
      <c r="W557" s="8"/>
      <c r="X557" s="8"/>
      <c r="Y557" s="8"/>
    </row>
    <row r="558" spans="16:25">
      <c r="P558" s="8"/>
      <c r="Q558" s="8"/>
      <c r="R558" s="8"/>
      <c r="S558" s="8"/>
      <c r="T558" s="8"/>
      <c r="U558" s="8"/>
      <c r="V558" s="8"/>
      <c r="W558" s="8"/>
      <c r="X558" s="8"/>
      <c r="Y558" s="8"/>
    </row>
    <row r="559" spans="16:25"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spans="16:25">
      <c r="P560" s="8"/>
      <c r="Q560" s="8"/>
      <c r="R560" s="8"/>
      <c r="S560" s="8"/>
      <c r="T560" s="8"/>
      <c r="U560" s="8"/>
      <c r="V560" s="8"/>
      <c r="W560" s="8"/>
      <c r="X560" s="8"/>
      <c r="Y560" s="8"/>
    </row>
    <row r="561" spans="16:25">
      <c r="P561" s="8"/>
      <c r="Q561" s="8"/>
      <c r="R561" s="8"/>
      <c r="S561" s="8"/>
      <c r="T561" s="8"/>
      <c r="U561" s="8"/>
      <c r="V561" s="8"/>
      <c r="W561" s="8"/>
      <c r="X561" s="8"/>
      <c r="Y561" s="8"/>
    </row>
    <row r="562" spans="16:25">
      <c r="P562" s="8"/>
      <c r="Q562" s="8"/>
      <c r="R562" s="8"/>
      <c r="S562" s="8"/>
      <c r="T562" s="8"/>
      <c r="U562" s="8"/>
      <c r="V562" s="8"/>
      <c r="W562" s="8"/>
      <c r="X562" s="8"/>
      <c r="Y562" s="8"/>
    </row>
    <row r="563" spans="16:25">
      <c r="P563" s="8"/>
      <c r="Q563" s="8"/>
      <c r="R563" s="8"/>
      <c r="S563" s="8"/>
      <c r="T563" s="8"/>
      <c r="U563" s="8"/>
      <c r="V563" s="8"/>
      <c r="W563" s="8"/>
      <c r="X563" s="8"/>
      <c r="Y563" s="8"/>
    </row>
    <row r="564" spans="16:25">
      <c r="P564" s="8"/>
      <c r="Q564" s="8"/>
      <c r="R564" s="8"/>
      <c r="S564" s="8"/>
      <c r="T564" s="8"/>
      <c r="U564" s="8"/>
      <c r="V564" s="8"/>
      <c r="W564" s="8"/>
      <c r="X564" s="8"/>
      <c r="Y564" s="8"/>
    </row>
    <row r="565" spans="16:25">
      <c r="P565" s="8"/>
      <c r="Q565" s="8"/>
      <c r="R565" s="8"/>
      <c r="S565" s="8"/>
      <c r="T565" s="8"/>
      <c r="U565" s="8"/>
      <c r="V565" s="8"/>
      <c r="W565" s="8"/>
      <c r="X565" s="8"/>
      <c r="Y565" s="8"/>
    </row>
    <row r="566" spans="16:25">
      <c r="P566" s="8"/>
      <c r="Q566" s="8"/>
      <c r="R566" s="8"/>
      <c r="S566" s="8"/>
      <c r="T566" s="8"/>
      <c r="U566" s="8"/>
      <c r="V566" s="8"/>
      <c r="W566" s="8"/>
      <c r="X566" s="8"/>
      <c r="Y566" s="8"/>
    </row>
    <row r="567" spans="16:25">
      <c r="P567" s="8"/>
      <c r="Q567" s="8"/>
      <c r="R567" s="8"/>
      <c r="S567" s="8"/>
      <c r="T567" s="8"/>
      <c r="U567" s="8"/>
      <c r="V567" s="8"/>
      <c r="W567" s="8"/>
      <c r="X567" s="8"/>
      <c r="Y567" s="8"/>
    </row>
    <row r="568" spans="16:25">
      <c r="P568" s="8"/>
      <c r="Q568" s="8"/>
      <c r="R568" s="8"/>
      <c r="S568" s="8"/>
      <c r="T568" s="8"/>
      <c r="U568" s="8"/>
      <c r="V568" s="8"/>
      <c r="W568" s="8"/>
      <c r="X568" s="8"/>
      <c r="Y568" s="8"/>
    </row>
    <row r="569" spans="16:25">
      <c r="P569" s="8"/>
      <c r="Q569" s="8"/>
      <c r="R569" s="8"/>
      <c r="S569" s="8"/>
      <c r="T569" s="8"/>
      <c r="U569" s="8"/>
      <c r="V569" s="8"/>
      <c r="W569" s="8"/>
      <c r="X569" s="8"/>
      <c r="Y569" s="8"/>
    </row>
    <row r="570" spans="16:25">
      <c r="P570" s="8"/>
      <c r="Q570" s="8"/>
      <c r="R570" s="8"/>
      <c r="S570" s="8"/>
      <c r="T570" s="8"/>
      <c r="U570" s="8"/>
      <c r="V570" s="8"/>
      <c r="W570" s="8"/>
      <c r="X570" s="8"/>
      <c r="Y570" s="8"/>
    </row>
    <row r="571" spans="16:25">
      <c r="P571" s="8"/>
      <c r="Q571" s="8"/>
      <c r="R571" s="8"/>
      <c r="S571" s="8"/>
      <c r="T571" s="8"/>
      <c r="U571" s="8"/>
      <c r="V571" s="8"/>
      <c r="W571" s="8"/>
      <c r="X571" s="8"/>
      <c r="Y571" s="8"/>
    </row>
    <row r="572" spans="16:25">
      <c r="P572" s="8"/>
      <c r="Q572" s="8"/>
      <c r="R572" s="8"/>
      <c r="S572" s="8"/>
      <c r="T572" s="8"/>
      <c r="U572" s="8"/>
      <c r="V572" s="8"/>
      <c r="W572" s="8"/>
      <c r="X572" s="8"/>
      <c r="Y572" s="8"/>
    </row>
    <row r="573" spans="16:25">
      <c r="P573" s="8"/>
      <c r="Q573" s="8"/>
      <c r="R573" s="8"/>
      <c r="S573" s="8"/>
      <c r="T573" s="8"/>
      <c r="U573" s="8"/>
      <c r="V573" s="8"/>
      <c r="W573" s="8"/>
      <c r="X573" s="8"/>
      <c r="Y573" s="8"/>
    </row>
    <row r="574" spans="16:25">
      <c r="P574" s="8"/>
      <c r="Q574" s="8"/>
      <c r="R574" s="8"/>
      <c r="S574" s="8"/>
      <c r="T574" s="8"/>
      <c r="U574" s="8"/>
      <c r="V574" s="8"/>
      <c r="W574" s="8"/>
      <c r="X574" s="8"/>
      <c r="Y574" s="8"/>
    </row>
    <row r="575" spans="16:25">
      <c r="P575" s="8"/>
      <c r="Q575" s="8"/>
      <c r="R575" s="8"/>
      <c r="S575" s="8"/>
      <c r="T575" s="8"/>
      <c r="U575" s="8"/>
      <c r="V575" s="8"/>
      <c r="W575" s="8"/>
      <c r="X575" s="8"/>
      <c r="Y575" s="8"/>
    </row>
    <row r="576" spans="16:25">
      <c r="P576" s="8"/>
      <c r="Q576" s="8"/>
      <c r="R576" s="8"/>
      <c r="S576" s="8"/>
      <c r="T576" s="8"/>
      <c r="U576" s="8"/>
      <c r="V576" s="8"/>
      <c r="W576" s="8"/>
      <c r="X576" s="8"/>
      <c r="Y576" s="8"/>
    </row>
    <row r="577" spans="16:25">
      <c r="P577" s="8"/>
      <c r="Q577" s="8"/>
      <c r="R577" s="8"/>
      <c r="S577" s="8"/>
      <c r="T577" s="8"/>
      <c r="U577" s="8"/>
      <c r="V577" s="8"/>
      <c r="W577" s="8"/>
      <c r="X577" s="8"/>
      <c r="Y577" s="8"/>
    </row>
    <row r="578" spans="16:25">
      <c r="P578" s="8"/>
      <c r="Q578" s="8"/>
      <c r="R578" s="8"/>
      <c r="S578" s="8"/>
      <c r="T578" s="8"/>
      <c r="U578" s="8"/>
      <c r="V578" s="8"/>
      <c r="W578" s="8"/>
      <c r="X578" s="8"/>
      <c r="Y578" s="8"/>
    </row>
    <row r="579" spans="16:25">
      <c r="P579" s="8"/>
      <c r="Q579" s="8"/>
      <c r="R579" s="8"/>
      <c r="S579" s="8"/>
      <c r="T579" s="8"/>
      <c r="U579" s="8"/>
      <c r="V579" s="8"/>
      <c r="W579" s="8"/>
      <c r="X579" s="8"/>
      <c r="Y579" s="8"/>
    </row>
    <row r="580" spans="16:25">
      <c r="P580" s="8"/>
      <c r="Q580" s="8"/>
      <c r="R580" s="8"/>
      <c r="S580" s="8"/>
      <c r="T580" s="8"/>
      <c r="U580" s="8"/>
      <c r="V580" s="8"/>
      <c r="W580" s="8"/>
      <c r="X580" s="8"/>
      <c r="Y580" s="8"/>
    </row>
    <row r="581" spans="16:25">
      <c r="P581" s="8"/>
      <c r="Q581" s="8"/>
      <c r="R581" s="8"/>
      <c r="S581" s="8"/>
      <c r="T581" s="8"/>
      <c r="U581" s="8"/>
      <c r="V581" s="8"/>
      <c r="W581" s="8"/>
      <c r="X581" s="8"/>
      <c r="Y581" s="8"/>
    </row>
    <row r="582" spans="16:25">
      <c r="P582" s="8"/>
      <c r="Q582" s="8"/>
      <c r="R582" s="8"/>
      <c r="S582" s="8"/>
      <c r="T582" s="8"/>
      <c r="U582" s="8"/>
      <c r="V582" s="8"/>
      <c r="W582" s="8"/>
      <c r="X582" s="8"/>
      <c r="Y582" s="8"/>
    </row>
    <row r="583" spans="16:25">
      <c r="P583" s="8"/>
      <c r="Q583" s="8"/>
      <c r="R583" s="8"/>
      <c r="S583" s="8"/>
      <c r="T583" s="8"/>
      <c r="U583" s="8"/>
      <c r="V583" s="8"/>
      <c r="W583" s="8"/>
      <c r="X583" s="8"/>
      <c r="Y583" s="8"/>
    </row>
    <row r="584" spans="16:25">
      <c r="P584" s="8"/>
      <c r="Q584" s="8"/>
      <c r="R584" s="8"/>
      <c r="S584" s="8"/>
      <c r="T584" s="8"/>
      <c r="U584" s="8"/>
      <c r="V584" s="8"/>
      <c r="W584" s="8"/>
      <c r="X584" s="8"/>
      <c r="Y584" s="8"/>
    </row>
    <row r="585" spans="16:25">
      <c r="P585" s="8"/>
      <c r="Q585" s="8"/>
      <c r="R585" s="8"/>
      <c r="S585" s="8"/>
      <c r="T585" s="8"/>
      <c r="U585" s="8"/>
      <c r="V585" s="8"/>
      <c r="W585" s="8"/>
      <c r="X585" s="8"/>
      <c r="Y585" s="8"/>
    </row>
    <row r="586" spans="16:25">
      <c r="P586" s="8"/>
      <c r="Q586" s="8"/>
      <c r="R586" s="8"/>
      <c r="S586" s="8"/>
      <c r="T586" s="8"/>
      <c r="U586" s="8"/>
      <c r="V586" s="8"/>
      <c r="W586" s="8"/>
      <c r="X586" s="8"/>
      <c r="Y586" s="8"/>
    </row>
    <row r="587" spans="16:25">
      <c r="P587" s="8"/>
      <c r="Q587" s="8"/>
      <c r="R587" s="8"/>
      <c r="S587" s="8"/>
      <c r="T587" s="8"/>
      <c r="U587" s="8"/>
      <c r="V587" s="8"/>
      <c r="W587" s="8"/>
      <c r="X587" s="8"/>
      <c r="Y587" s="8"/>
    </row>
    <row r="588" spans="16:25">
      <c r="P588" s="8"/>
      <c r="Q588" s="8"/>
      <c r="R588" s="8"/>
      <c r="S588" s="8"/>
      <c r="T588" s="8"/>
      <c r="U588" s="8"/>
      <c r="V588" s="8"/>
      <c r="W588" s="8"/>
      <c r="X588" s="8"/>
      <c r="Y588" s="8"/>
    </row>
    <row r="589" spans="16:25">
      <c r="P589" s="8"/>
      <c r="Q589" s="8"/>
      <c r="R589" s="8"/>
      <c r="S589" s="8"/>
      <c r="T589" s="8"/>
      <c r="U589" s="8"/>
      <c r="V589" s="8"/>
      <c r="W589" s="8"/>
      <c r="X589" s="8"/>
      <c r="Y589" s="8"/>
    </row>
    <row r="590" spans="16:25">
      <c r="P590" s="8"/>
      <c r="Q590" s="8"/>
      <c r="R590" s="8"/>
      <c r="S590" s="8"/>
      <c r="T590" s="8"/>
      <c r="U590" s="8"/>
      <c r="V590" s="8"/>
      <c r="W590" s="8"/>
      <c r="X590" s="8"/>
      <c r="Y590" s="8"/>
    </row>
    <row r="591" spans="16:25">
      <c r="P591" s="8"/>
      <c r="Q591" s="8"/>
      <c r="R591" s="8"/>
      <c r="S591" s="8"/>
      <c r="T591" s="8"/>
      <c r="U591" s="8"/>
      <c r="V591" s="8"/>
      <c r="W591" s="8"/>
      <c r="X591" s="8"/>
      <c r="Y591" s="8"/>
    </row>
    <row r="592" spans="16:25">
      <c r="P592" s="8"/>
      <c r="Q592" s="8"/>
      <c r="R592" s="8"/>
      <c r="S592" s="8"/>
      <c r="T592" s="8"/>
      <c r="U592" s="8"/>
      <c r="V592" s="8"/>
      <c r="W592" s="8"/>
      <c r="X592" s="8"/>
      <c r="Y592" s="8"/>
    </row>
    <row r="593" spans="16:25">
      <c r="P593" s="8"/>
      <c r="Q593" s="8"/>
      <c r="R593" s="8"/>
      <c r="S593" s="8"/>
      <c r="T593" s="8"/>
      <c r="U593" s="8"/>
      <c r="V593" s="8"/>
      <c r="W593" s="8"/>
      <c r="X593" s="8"/>
      <c r="Y593" s="8"/>
    </row>
    <row r="594" spans="16:25">
      <c r="P594" s="8"/>
      <c r="Q594" s="8"/>
      <c r="R594" s="8"/>
      <c r="S594" s="8"/>
      <c r="T594" s="8"/>
      <c r="U594" s="8"/>
      <c r="V594" s="8"/>
      <c r="W594" s="8"/>
      <c r="X594" s="8"/>
      <c r="Y594" s="8"/>
    </row>
    <row r="595" spans="16:25">
      <c r="P595" s="8"/>
      <c r="Q595" s="8"/>
      <c r="R595" s="8"/>
      <c r="S595" s="8"/>
      <c r="T595" s="8"/>
      <c r="U595" s="8"/>
      <c r="V595" s="8"/>
      <c r="W595" s="8"/>
      <c r="X595" s="8"/>
      <c r="Y595" s="8"/>
    </row>
    <row r="596" spans="16:25">
      <c r="P596" s="8"/>
      <c r="Q596" s="8"/>
      <c r="R596" s="8"/>
      <c r="S596" s="8"/>
      <c r="T596" s="8"/>
      <c r="U596" s="8"/>
      <c r="V596" s="8"/>
      <c r="W596" s="8"/>
      <c r="X596" s="8"/>
      <c r="Y596" s="8"/>
    </row>
    <row r="597" spans="16:25">
      <c r="P597" s="8"/>
      <c r="Q597" s="8"/>
      <c r="R597" s="8"/>
      <c r="S597" s="8"/>
      <c r="T597" s="8"/>
      <c r="U597" s="8"/>
      <c r="V597" s="8"/>
      <c r="W597" s="8"/>
      <c r="X597" s="8"/>
      <c r="Y597" s="8"/>
    </row>
    <row r="598" spans="16:25">
      <c r="P598" s="8"/>
      <c r="Q598" s="8"/>
      <c r="R598" s="8"/>
      <c r="S598" s="8"/>
      <c r="T598" s="8"/>
      <c r="U598" s="8"/>
      <c r="V598" s="8"/>
      <c r="W598" s="8"/>
      <c r="X598" s="8"/>
      <c r="Y598" s="8"/>
    </row>
    <row r="599" spans="16:25">
      <c r="P599" s="8"/>
      <c r="Q599" s="8"/>
      <c r="R599" s="8"/>
      <c r="S599" s="8"/>
      <c r="T599" s="8"/>
      <c r="U599" s="8"/>
      <c r="V599" s="8"/>
      <c r="W599" s="8"/>
      <c r="X599" s="8"/>
      <c r="Y599" s="8"/>
    </row>
    <row r="600" spans="16:25">
      <c r="P600" s="8"/>
      <c r="Q600" s="8"/>
      <c r="R600" s="8"/>
      <c r="S600" s="8"/>
      <c r="T600" s="8"/>
      <c r="U600" s="8"/>
      <c r="V600" s="8"/>
      <c r="W600" s="8"/>
      <c r="X600" s="8"/>
      <c r="Y600" s="8"/>
    </row>
    <row r="601" spans="16:25">
      <c r="P601" s="8"/>
      <c r="Q601" s="8"/>
      <c r="R601" s="8"/>
      <c r="S601" s="8"/>
      <c r="T601" s="8"/>
      <c r="U601" s="8"/>
      <c r="V601" s="8"/>
      <c r="W601" s="8"/>
      <c r="X601" s="8"/>
      <c r="Y601" s="8"/>
    </row>
    <row r="602" spans="16:25">
      <c r="P602" s="8"/>
      <c r="Q602" s="8"/>
      <c r="R602" s="8"/>
      <c r="S602" s="8"/>
      <c r="T602" s="8"/>
      <c r="U602" s="8"/>
      <c r="V602" s="8"/>
      <c r="W602" s="8"/>
      <c r="X602" s="8"/>
      <c r="Y602" s="8"/>
    </row>
    <row r="603" spans="16:25">
      <c r="P603" s="8"/>
      <c r="Q603" s="8"/>
      <c r="R603" s="8"/>
      <c r="S603" s="8"/>
      <c r="T603" s="8"/>
      <c r="U603" s="8"/>
      <c r="V603" s="8"/>
      <c r="W603" s="8"/>
      <c r="X603" s="8"/>
      <c r="Y603" s="8"/>
    </row>
    <row r="604" spans="16:25">
      <c r="P604" s="8"/>
      <c r="Q604" s="8"/>
      <c r="R604" s="8"/>
      <c r="S604" s="8"/>
      <c r="T604" s="8"/>
      <c r="U604" s="8"/>
      <c r="V604" s="8"/>
      <c r="W604" s="8"/>
      <c r="X604" s="8"/>
      <c r="Y604" s="8"/>
    </row>
    <row r="605" spans="16:25">
      <c r="P605" s="8"/>
      <c r="Q605" s="8"/>
      <c r="R605" s="8"/>
      <c r="S605" s="8"/>
      <c r="T605" s="8"/>
      <c r="U605" s="8"/>
      <c r="V605" s="8"/>
      <c r="W605" s="8"/>
      <c r="X605" s="8"/>
      <c r="Y605" s="8"/>
    </row>
    <row r="606" spans="16:25">
      <c r="P606" s="8"/>
      <c r="Q606" s="8"/>
      <c r="R606" s="8"/>
      <c r="S606" s="8"/>
      <c r="T606" s="8"/>
      <c r="U606" s="8"/>
      <c r="V606" s="8"/>
      <c r="W606" s="8"/>
      <c r="X606" s="8"/>
      <c r="Y606" s="8"/>
    </row>
    <row r="607" spans="16:25">
      <c r="P607" s="8"/>
      <c r="Q607" s="8"/>
      <c r="R607" s="8"/>
      <c r="S607" s="8"/>
      <c r="T607" s="8"/>
      <c r="U607" s="8"/>
      <c r="V607" s="8"/>
      <c r="W607" s="8"/>
      <c r="X607" s="8"/>
      <c r="Y607" s="8"/>
    </row>
    <row r="608" spans="16:25">
      <c r="P608" s="8"/>
      <c r="Q608" s="8"/>
      <c r="R608" s="8"/>
      <c r="S608" s="8"/>
      <c r="T608" s="8"/>
      <c r="U608" s="8"/>
      <c r="V608" s="8"/>
      <c r="W608" s="8"/>
      <c r="X608" s="8"/>
      <c r="Y608" s="8"/>
    </row>
    <row r="609" spans="16:25">
      <c r="P609" s="8"/>
      <c r="Q609" s="8"/>
      <c r="R609" s="8"/>
      <c r="S609" s="8"/>
      <c r="T609" s="8"/>
      <c r="U609" s="8"/>
      <c r="V609" s="8"/>
      <c r="W609" s="8"/>
      <c r="X609" s="8"/>
      <c r="Y609" s="8"/>
    </row>
    <row r="610" spans="16:25">
      <c r="P610" s="8"/>
      <c r="Q610" s="8"/>
      <c r="R610" s="8"/>
      <c r="S610" s="8"/>
      <c r="T610" s="8"/>
      <c r="U610" s="8"/>
      <c r="V610" s="8"/>
      <c r="W610" s="8"/>
      <c r="X610" s="8"/>
      <c r="Y610" s="8"/>
    </row>
    <row r="611" spans="16:25">
      <c r="P611" s="8"/>
      <c r="Q611" s="8"/>
      <c r="R611" s="8"/>
      <c r="S611" s="8"/>
      <c r="T611" s="8"/>
      <c r="U611" s="8"/>
      <c r="V611" s="8"/>
      <c r="W611" s="8"/>
      <c r="X611" s="8"/>
      <c r="Y611" s="8"/>
    </row>
    <row r="612" spans="16:25">
      <c r="P612" s="8"/>
      <c r="Q612" s="8"/>
      <c r="R612" s="8"/>
      <c r="S612" s="8"/>
      <c r="T612" s="8"/>
      <c r="U612" s="8"/>
      <c r="V612" s="8"/>
      <c r="W612" s="8"/>
      <c r="X612" s="8"/>
      <c r="Y612" s="8"/>
    </row>
    <row r="613" spans="16:25">
      <c r="P613" s="8"/>
      <c r="Q613" s="8"/>
      <c r="R613" s="8"/>
      <c r="S613" s="8"/>
      <c r="T613" s="8"/>
      <c r="U613" s="8"/>
      <c r="V613" s="8"/>
      <c r="W613" s="8"/>
      <c r="X613" s="8"/>
      <c r="Y613" s="8"/>
    </row>
    <row r="614" spans="16:25">
      <c r="P614" s="8"/>
      <c r="Q614" s="8"/>
      <c r="R614" s="8"/>
      <c r="S614" s="8"/>
      <c r="T614" s="8"/>
      <c r="U614" s="8"/>
      <c r="V614" s="8"/>
      <c r="W614" s="8"/>
      <c r="X614" s="8"/>
      <c r="Y614" s="8"/>
    </row>
    <row r="615" spans="16:25">
      <c r="P615" s="8"/>
      <c r="Q615" s="8"/>
      <c r="R615" s="8"/>
      <c r="S615" s="8"/>
      <c r="T615" s="8"/>
      <c r="U615" s="8"/>
      <c r="V615" s="8"/>
      <c r="W615" s="8"/>
      <c r="X615" s="8"/>
      <c r="Y615" s="8"/>
    </row>
    <row r="616" spans="16:25">
      <c r="P616" s="8"/>
      <c r="Q616" s="8"/>
      <c r="R616" s="8"/>
      <c r="S616" s="8"/>
      <c r="T616" s="8"/>
      <c r="U616" s="8"/>
      <c r="V616" s="8"/>
      <c r="W616" s="8"/>
      <c r="X616" s="8"/>
      <c r="Y616" s="8"/>
    </row>
    <row r="617" spans="16:25">
      <c r="P617" s="8"/>
      <c r="Q617" s="8"/>
      <c r="R617" s="8"/>
      <c r="S617" s="8"/>
      <c r="T617" s="8"/>
      <c r="U617" s="8"/>
      <c r="V617" s="8"/>
      <c r="W617" s="8"/>
      <c r="X617" s="8"/>
      <c r="Y617" s="8"/>
    </row>
    <row r="618" spans="16:25">
      <c r="P618" s="8"/>
      <c r="Q618" s="8"/>
      <c r="R618" s="8"/>
      <c r="S618" s="8"/>
      <c r="T618" s="8"/>
      <c r="U618" s="8"/>
      <c r="V618" s="8"/>
      <c r="W618" s="8"/>
      <c r="X618" s="8"/>
      <c r="Y618" s="8"/>
    </row>
    <row r="619" spans="16:25">
      <c r="P619" s="8"/>
      <c r="Q619" s="8"/>
      <c r="R619" s="8"/>
      <c r="S619" s="8"/>
      <c r="T619" s="8"/>
      <c r="U619" s="8"/>
      <c r="V619" s="8"/>
      <c r="W619" s="8"/>
      <c r="X619" s="8"/>
      <c r="Y619" s="8"/>
    </row>
    <row r="620" spans="16:25">
      <c r="P620" s="8"/>
      <c r="Q620" s="8"/>
      <c r="R620" s="8"/>
      <c r="S620" s="8"/>
      <c r="T620" s="8"/>
      <c r="U620" s="8"/>
      <c r="V620" s="8"/>
      <c r="W620" s="8"/>
      <c r="X620" s="8"/>
      <c r="Y620" s="8"/>
    </row>
    <row r="621" spans="16:25">
      <c r="P621" s="8"/>
      <c r="Q621" s="8"/>
      <c r="R621" s="8"/>
      <c r="S621" s="8"/>
      <c r="T621" s="8"/>
      <c r="U621" s="8"/>
      <c r="V621" s="8"/>
      <c r="W621" s="8"/>
      <c r="X621" s="8"/>
      <c r="Y621" s="8"/>
    </row>
    <row r="622" spans="16:25">
      <c r="P622" s="8"/>
      <c r="Q622" s="8"/>
      <c r="R622" s="8"/>
      <c r="S622" s="8"/>
      <c r="T622" s="8"/>
      <c r="U622" s="8"/>
      <c r="V622" s="8"/>
      <c r="W622" s="8"/>
      <c r="X622" s="8"/>
      <c r="Y622" s="8"/>
    </row>
    <row r="623" spans="16:25">
      <c r="P623" s="8"/>
      <c r="Q623" s="8"/>
      <c r="R623" s="8"/>
      <c r="S623" s="8"/>
      <c r="T623" s="8"/>
      <c r="U623" s="8"/>
      <c r="V623" s="8"/>
      <c r="W623" s="8"/>
      <c r="X623" s="8"/>
      <c r="Y623" s="8"/>
    </row>
    <row r="624" spans="16:25">
      <c r="P624" s="8"/>
      <c r="Q624" s="8"/>
      <c r="R624" s="8"/>
      <c r="S624" s="8"/>
      <c r="T624" s="8"/>
      <c r="U624" s="8"/>
      <c r="V624" s="8"/>
      <c r="W624" s="8"/>
      <c r="X624" s="8"/>
      <c r="Y624" s="8"/>
    </row>
    <row r="625" spans="16:25">
      <c r="P625" s="8"/>
      <c r="Q625" s="8"/>
      <c r="R625" s="8"/>
      <c r="S625" s="8"/>
      <c r="T625" s="8"/>
      <c r="U625" s="8"/>
      <c r="V625" s="8"/>
      <c r="W625" s="8"/>
      <c r="X625" s="8"/>
      <c r="Y625" s="8"/>
    </row>
    <row r="626" spans="16:25">
      <c r="P626" s="8"/>
      <c r="Q626" s="8"/>
      <c r="R626" s="8"/>
      <c r="S626" s="8"/>
      <c r="T626" s="8"/>
      <c r="U626" s="8"/>
      <c r="V626" s="8"/>
      <c r="W626" s="8"/>
      <c r="X626" s="8"/>
      <c r="Y626" s="8"/>
    </row>
    <row r="627" spans="16:25">
      <c r="P627" s="8"/>
      <c r="Q627" s="8"/>
      <c r="R627" s="8"/>
      <c r="S627" s="8"/>
      <c r="T627" s="8"/>
      <c r="U627" s="8"/>
      <c r="V627" s="8"/>
      <c r="W627" s="8"/>
      <c r="X627" s="8"/>
      <c r="Y627" s="8"/>
    </row>
    <row r="628" spans="16:25">
      <c r="P628" s="8"/>
      <c r="Q628" s="8"/>
      <c r="R628" s="8"/>
      <c r="S628" s="8"/>
      <c r="T628" s="8"/>
      <c r="U628" s="8"/>
      <c r="V628" s="8"/>
      <c r="W628" s="8"/>
      <c r="X628" s="8"/>
      <c r="Y628" s="8"/>
    </row>
    <row r="629" spans="16:25">
      <c r="P629" s="8"/>
      <c r="Q629" s="8"/>
      <c r="R629" s="8"/>
      <c r="S629" s="8"/>
      <c r="T629" s="8"/>
      <c r="U629" s="8"/>
      <c r="V629" s="8"/>
      <c r="W629" s="8"/>
      <c r="X629" s="8"/>
      <c r="Y629" s="8"/>
    </row>
    <row r="630" spans="16:25">
      <c r="P630" s="8"/>
      <c r="Q630" s="8"/>
      <c r="R630" s="8"/>
      <c r="S630" s="8"/>
      <c r="T630" s="8"/>
      <c r="U630" s="8"/>
      <c r="V630" s="8"/>
      <c r="W630" s="8"/>
      <c r="X630" s="8"/>
      <c r="Y630" s="8"/>
    </row>
    <row r="631" spans="16:25">
      <c r="P631" s="8"/>
      <c r="Q631" s="8"/>
      <c r="R631" s="8"/>
      <c r="S631" s="8"/>
      <c r="T631" s="8"/>
      <c r="U631" s="8"/>
      <c r="V631" s="8"/>
      <c r="W631" s="8"/>
      <c r="X631" s="8"/>
      <c r="Y631" s="8"/>
    </row>
    <row r="632" spans="16:25">
      <c r="P632" s="8"/>
      <c r="Q632" s="8"/>
      <c r="R632" s="8"/>
      <c r="S632" s="8"/>
      <c r="T632" s="8"/>
      <c r="U632" s="8"/>
      <c r="V632" s="8"/>
      <c r="W632" s="8"/>
      <c r="X632" s="8"/>
      <c r="Y632" s="8"/>
    </row>
    <row r="633" spans="16:25">
      <c r="P633" s="8"/>
      <c r="Q633" s="8"/>
      <c r="R633" s="8"/>
      <c r="S633" s="8"/>
      <c r="T633" s="8"/>
      <c r="U633" s="8"/>
      <c r="V633" s="8"/>
      <c r="W633" s="8"/>
      <c r="X633" s="8"/>
      <c r="Y633" s="8"/>
    </row>
    <row r="634" spans="16:25">
      <c r="P634" s="8"/>
      <c r="Q634" s="8"/>
      <c r="R634" s="8"/>
      <c r="S634" s="8"/>
      <c r="T634" s="8"/>
      <c r="U634" s="8"/>
      <c r="V634" s="8"/>
      <c r="W634" s="8"/>
      <c r="X634" s="8"/>
      <c r="Y634" s="8"/>
    </row>
    <row r="635" spans="16:25">
      <c r="P635" s="8"/>
      <c r="Q635" s="8"/>
      <c r="R635" s="8"/>
      <c r="S635" s="8"/>
      <c r="T635" s="8"/>
      <c r="U635" s="8"/>
      <c r="V635" s="8"/>
      <c r="W635" s="8"/>
      <c r="X635" s="8"/>
      <c r="Y635" s="8"/>
    </row>
    <row r="636" spans="16:25">
      <c r="P636" s="8"/>
      <c r="Q636" s="8"/>
      <c r="R636" s="8"/>
      <c r="S636" s="8"/>
      <c r="T636" s="8"/>
      <c r="U636" s="8"/>
      <c r="V636" s="8"/>
      <c r="W636" s="8"/>
      <c r="X636" s="8"/>
      <c r="Y636" s="8"/>
    </row>
    <row r="637" spans="16:25">
      <c r="P637" s="8"/>
      <c r="Q637" s="8"/>
      <c r="R637" s="8"/>
      <c r="S637" s="8"/>
      <c r="T637" s="8"/>
      <c r="U637" s="8"/>
      <c r="V637" s="8"/>
      <c r="W637" s="8"/>
      <c r="X637" s="8"/>
      <c r="Y637" s="8"/>
    </row>
    <row r="638" spans="16:25">
      <c r="P638" s="8"/>
      <c r="Q638" s="8"/>
      <c r="R638" s="8"/>
      <c r="S638" s="8"/>
      <c r="T638" s="8"/>
      <c r="U638" s="8"/>
      <c r="V638" s="8"/>
      <c r="W638" s="8"/>
      <c r="X638" s="8"/>
      <c r="Y638" s="8"/>
    </row>
    <row r="639" spans="16:25">
      <c r="P639" s="8"/>
      <c r="Q639" s="8"/>
      <c r="R639" s="8"/>
      <c r="S639" s="8"/>
      <c r="T639" s="8"/>
      <c r="U639" s="8"/>
      <c r="V639" s="8"/>
      <c r="W639" s="8"/>
      <c r="X639" s="8"/>
      <c r="Y639" s="8"/>
    </row>
    <row r="640" spans="16:25">
      <c r="P640" s="8"/>
      <c r="Q640" s="8"/>
      <c r="R640" s="8"/>
      <c r="S640" s="8"/>
      <c r="T640" s="8"/>
      <c r="U640" s="8"/>
      <c r="V640" s="8"/>
      <c r="W640" s="8"/>
      <c r="X640" s="8"/>
      <c r="Y640" s="8"/>
    </row>
    <row r="641" spans="16:25">
      <c r="P641" s="8"/>
      <c r="Q641" s="8"/>
      <c r="R641" s="8"/>
      <c r="S641" s="8"/>
      <c r="T641" s="8"/>
      <c r="U641" s="8"/>
      <c r="V641" s="8"/>
      <c r="W641" s="8"/>
      <c r="X641" s="8"/>
      <c r="Y641" s="8"/>
    </row>
    <row r="642" spans="16:25">
      <c r="P642" s="8"/>
      <c r="Q642" s="8"/>
      <c r="R642" s="8"/>
      <c r="S642" s="8"/>
      <c r="T642" s="8"/>
      <c r="U642" s="8"/>
      <c r="V642" s="8"/>
      <c r="W642" s="8"/>
      <c r="X642" s="8"/>
      <c r="Y642" s="8"/>
    </row>
    <row r="643" spans="16:25">
      <c r="P643" s="8"/>
      <c r="Q643" s="8"/>
      <c r="R643" s="8"/>
      <c r="S643" s="8"/>
      <c r="T643" s="8"/>
      <c r="U643" s="8"/>
      <c r="V643" s="8"/>
      <c r="W643" s="8"/>
      <c r="X643" s="8"/>
      <c r="Y643" s="8"/>
    </row>
    <row r="644" spans="16:25">
      <c r="P644" s="8"/>
      <c r="Q644" s="8"/>
      <c r="R644" s="8"/>
      <c r="S644" s="8"/>
      <c r="T644" s="8"/>
      <c r="U644" s="8"/>
      <c r="V644" s="8"/>
      <c r="W644" s="8"/>
      <c r="X644" s="8"/>
      <c r="Y644" s="8"/>
    </row>
    <row r="645" spans="16:25">
      <c r="P645" s="8"/>
      <c r="Q645" s="8"/>
      <c r="R645" s="8"/>
      <c r="S645" s="8"/>
      <c r="T645" s="8"/>
      <c r="U645" s="8"/>
      <c r="V645" s="8"/>
      <c r="W645" s="8"/>
      <c r="X645" s="8"/>
      <c r="Y645" s="8"/>
    </row>
    <row r="646" spans="16:25">
      <c r="P646" s="8"/>
      <c r="Q646" s="8"/>
      <c r="R646" s="8"/>
      <c r="S646" s="8"/>
      <c r="T646" s="8"/>
      <c r="U646" s="8"/>
      <c r="V646" s="8"/>
      <c r="W646" s="8"/>
      <c r="X646" s="8"/>
      <c r="Y646" s="8"/>
    </row>
    <row r="647" spans="16:25">
      <c r="P647" s="8"/>
      <c r="Q647" s="8"/>
      <c r="R647" s="8"/>
      <c r="S647" s="8"/>
      <c r="T647" s="8"/>
      <c r="U647" s="8"/>
      <c r="V647" s="8"/>
      <c r="W647" s="8"/>
      <c r="X647" s="8"/>
      <c r="Y647" s="8"/>
    </row>
    <row r="648" spans="16:25">
      <c r="P648" s="8"/>
      <c r="Q648" s="8"/>
      <c r="R648" s="8"/>
      <c r="S648" s="8"/>
      <c r="T648" s="8"/>
      <c r="U648" s="8"/>
      <c r="V648" s="8"/>
      <c r="W648" s="8"/>
      <c r="X648" s="8"/>
      <c r="Y648" s="8"/>
    </row>
    <row r="649" spans="16:25">
      <c r="P649" s="8"/>
      <c r="Q649" s="8"/>
      <c r="R649" s="8"/>
      <c r="S649" s="8"/>
      <c r="T649" s="8"/>
      <c r="U649" s="8"/>
      <c r="V649" s="8"/>
      <c r="W649" s="8"/>
      <c r="X649" s="8"/>
      <c r="Y649" s="8"/>
    </row>
    <row r="650" spans="16:25">
      <c r="P650" s="8"/>
      <c r="Q650" s="8"/>
      <c r="R650" s="8"/>
      <c r="S650" s="8"/>
      <c r="T650" s="8"/>
      <c r="U650" s="8"/>
      <c r="V650" s="8"/>
      <c r="W650" s="8"/>
      <c r="X650" s="8"/>
      <c r="Y650" s="8"/>
    </row>
    <row r="651" spans="16:25">
      <c r="P651" s="8"/>
      <c r="Q651" s="8"/>
      <c r="R651" s="8"/>
      <c r="S651" s="8"/>
      <c r="T651" s="8"/>
      <c r="U651" s="8"/>
      <c r="V651" s="8"/>
      <c r="W651" s="8"/>
      <c r="X651" s="8"/>
      <c r="Y651" s="8"/>
    </row>
    <row r="652" spans="16:25">
      <c r="P652" s="8"/>
      <c r="Q652" s="8"/>
      <c r="R652" s="8"/>
      <c r="S652" s="8"/>
      <c r="T652" s="8"/>
      <c r="U652" s="8"/>
      <c r="V652" s="8"/>
      <c r="W652" s="8"/>
      <c r="X652" s="8"/>
      <c r="Y652" s="8"/>
    </row>
    <row r="653" spans="16:25">
      <c r="P653" s="8"/>
      <c r="Q653" s="8"/>
      <c r="R653" s="8"/>
      <c r="S653" s="8"/>
      <c r="T653" s="8"/>
      <c r="U653" s="8"/>
      <c r="V653" s="8"/>
      <c r="W653" s="8"/>
      <c r="X653" s="8"/>
      <c r="Y653" s="8"/>
    </row>
    <row r="654" spans="16:25">
      <c r="P654" s="8"/>
      <c r="Q654" s="8"/>
      <c r="R654" s="8"/>
      <c r="S654" s="8"/>
      <c r="T654" s="8"/>
      <c r="U654" s="8"/>
      <c r="V654" s="8"/>
      <c r="W654" s="8"/>
      <c r="X654" s="8"/>
      <c r="Y654" s="8"/>
    </row>
    <row r="655" spans="16:25">
      <c r="P655" s="8"/>
      <c r="Q655" s="8"/>
      <c r="R655" s="8"/>
      <c r="S655" s="8"/>
      <c r="T655" s="8"/>
      <c r="U655" s="8"/>
      <c r="V655" s="8"/>
      <c r="W655" s="8"/>
      <c r="X655" s="8"/>
      <c r="Y655" s="8"/>
    </row>
    <row r="656" spans="16:25">
      <c r="P656" s="8"/>
      <c r="Q656" s="8"/>
      <c r="R656" s="8"/>
      <c r="S656" s="8"/>
      <c r="T656" s="8"/>
      <c r="U656" s="8"/>
      <c r="V656" s="8"/>
      <c r="W656" s="8"/>
      <c r="X656" s="8"/>
      <c r="Y656" s="8"/>
    </row>
    <row r="657" spans="16:25">
      <c r="P657" s="8"/>
      <c r="Q657" s="8"/>
      <c r="R657" s="8"/>
      <c r="S657" s="8"/>
      <c r="T657" s="8"/>
      <c r="U657" s="8"/>
      <c r="V657" s="8"/>
      <c r="W657" s="8"/>
      <c r="X657" s="8"/>
      <c r="Y657" s="8"/>
    </row>
    <row r="658" spans="16:25">
      <c r="P658" s="8"/>
      <c r="Q658" s="8"/>
      <c r="R658" s="8"/>
      <c r="S658" s="8"/>
      <c r="T658" s="8"/>
      <c r="U658" s="8"/>
      <c r="V658" s="8"/>
      <c r="W658" s="8"/>
      <c r="X658" s="8"/>
      <c r="Y658" s="8"/>
    </row>
    <row r="659" spans="16:25">
      <c r="P659" s="8"/>
      <c r="Q659" s="8"/>
      <c r="R659" s="8"/>
      <c r="S659" s="8"/>
      <c r="T659" s="8"/>
      <c r="U659" s="8"/>
      <c r="V659" s="8"/>
      <c r="W659" s="8"/>
      <c r="X659" s="8"/>
      <c r="Y659" s="8"/>
    </row>
    <row r="660" spans="16:25">
      <c r="P660" s="8"/>
      <c r="Q660" s="8"/>
      <c r="R660" s="8"/>
      <c r="S660" s="8"/>
      <c r="T660" s="8"/>
      <c r="U660" s="8"/>
      <c r="V660" s="8"/>
      <c r="W660" s="8"/>
      <c r="X660" s="8"/>
      <c r="Y660" s="8"/>
    </row>
    <row r="661" spans="16:25">
      <c r="P661" s="8"/>
      <c r="Q661" s="8"/>
      <c r="R661" s="8"/>
      <c r="S661" s="8"/>
      <c r="T661" s="8"/>
      <c r="U661" s="8"/>
      <c r="V661" s="8"/>
      <c r="W661" s="8"/>
      <c r="X661" s="8"/>
      <c r="Y661" s="8"/>
    </row>
    <row r="662" spans="16:25">
      <c r="P662" s="8"/>
      <c r="Q662" s="8"/>
      <c r="R662" s="8"/>
      <c r="S662" s="8"/>
      <c r="T662" s="8"/>
      <c r="U662" s="8"/>
      <c r="V662" s="8"/>
      <c r="W662" s="8"/>
      <c r="X662" s="8"/>
      <c r="Y662" s="8"/>
    </row>
    <row r="663" spans="16:25">
      <c r="P663" s="8"/>
      <c r="Q663" s="8"/>
      <c r="R663" s="8"/>
      <c r="S663" s="8"/>
      <c r="T663" s="8"/>
      <c r="U663" s="8"/>
      <c r="V663" s="8"/>
      <c r="W663" s="8"/>
      <c r="X663" s="8"/>
      <c r="Y663" s="8"/>
    </row>
    <row r="664" spans="16:25">
      <c r="P664" s="8"/>
      <c r="Q664" s="8"/>
      <c r="R664" s="8"/>
      <c r="S664" s="8"/>
      <c r="T664" s="8"/>
      <c r="U664" s="8"/>
      <c r="V664" s="8"/>
      <c r="W664" s="8"/>
      <c r="X664" s="8"/>
      <c r="Y664" s="8"/>
    </row>
    <row r="665" spans="16:25">
      <c r="P665" s="8"/>
      <c r="Q665" s="8"/>
      <c r="R665" s="8"/>
      <c r="S665" s="8"/>
      <c r="T665" s="8"/>
      <c r="U665" s="8"/>
      <c r="V665" s="8"/>
      <c r="W665" s="8"/>
      <c r="X665" s="8"/>
      <c r="Y665" s="8"/>
    </row>
    <row r="666" spans="16:25">
      <c r="P666" s="8"/>
      <c r="Q666" s="8"/>
      <c r="R666" s="8"/>
      <c r="S666" s="8"/>
      <c r="T666" s="8"/>
      <c r="U666" s="8"/>
      <c r="V666" s="8"/>
      <c r="W666" s="8"/>
      <c r="X666" s="8"/>
      <c r="Y666" s="8"/>
    </row>
    <row r="667" spans="16:25">
      <c r="P667" s="8"/>
      <c r="Q667" s="8"/>
      <c r="R667" s="8"/>
      <c r="S667" s="8"/>
      <c r="T667" s="8"/>
      <c r="U667" s="8"/>
      <c r="V667" s="8"/>
      <c r="W667" s="8"/>
      <c r="X667" s="8"/>
      <c r="Y667" s="8"/>
    </row>
    <row r="668" spans="16:25">
      <c r="P668" s="8"/>
      <c r="Q668" s="8"/>
      <c r="R668" s="8"/>
      <c r="S668" s="8"/>
      <c r="T668" s="8"/>
      <c r="U668" s="8"/>
      <c r="V668" s="8"/>
      <c r="W668" s="8"/>
      <c r="X668" s="8"/>
      <c r="Y668" s="8"/>
    </row>
    <row r="669" spans="16:25">
      <c r="P669" s="8"/>
      <c r="Q669" s="8"/>
      <c r="R669" s="8"/>
      <c r="S669" s="8"/>
      <c r="T669" s="8"/>
      <c r="U669" s="8"/>
      <c r="V669" s="8"/>
      <c r="W669" s="8"/>
      <c r="X669" s="8"/>
      <c r="Y669" s="8"/>
    </row>
    <row r="670" spans="16:25">
      <c r="P670" s="8"/>
      <c r="Q670" s="8"/>
      <c r="R670" s="8"/>
      <c r="S670" s="8"/>
      <c r="T670" s="8"/>
      <c r="U670" s="8"/>
      <c r="V670" s="8"/>
      <c r="W670" s="8"/>
      <c r="X670" s="8"/>
      <c r="Y670" s="8"/>
    </row>
    <row r="671" spans="16:25">
      <c r="P671" s="8"/>
      <c r="Q671" s="8"/>
      <c r="R671" s="8"/>
      <c r="S671" s="8"/>
      <c r="T671" s="8"/>
      <c r="U671" s="8"/>
      <c r="V671" s="8"/>
      <c r="W671" s="8"/>
      <c r="X671" s="8"/>
      <c r="Y671" s="8"/>
    </row>
    <row r="672" spans="16:25">
      <c r="P672" s="8"/>
      <c r="Q672" s="8"/>
      <c r="R672" s="8"/>
      <c r="S672" s="8"/>
      <c r="T672" s="8"/>
      <c r="U672" s="8"/>
      <c r="V672" s="8"/>
      <c r="W672" s="8"/>
      <c r="X672" s="8"/>
      <c r="Y672" s="8"/>
    </row>
    <row r="673" spans="16:25">
      <c r="P673" s="8"/>
      <c r="Q673" s="8"/>
      <c r="R673" s="8"/>
      <c r="S673" s="8"/>
      <c r="T673" s="8"/>
      <c r="U673" s="8"/>
      <c r="V673" s="8"/>
      <c r="W673" s="8"/>
      <c r="X673" s="8"/>
      <c r="Y673" s="8"/>
    </row>
    <row r="674" spans="16:25">
      <c r="P674" s="8"/>
      <c r="Q674" s="8"/>
      <c r="R674" s="8"/>
      <c r="S674" s="8"/>
      <c r="T674" s="8"/>
      <c r="U674" s="8"/>
      <c r="V674" s="8"/>
      <c r="W674" s="8"/>
      <c r="X674" s="8"/>
      <c r="Y674" s="8"/>
    </row>
    <row r="675" spans="16:25">
      <c r="P675" s="8"/>
      <c r="Q675" s="8"/>
      <c r="R675" s="8"/>
      <c r="S675" s="8"/>
      <c r="T675" s="8"/>
      <c r="U675" s="8"/>
      <c r="V675" s="8"/>
      <c r="W675" s="8"/>
      <c r="X675" s="8"/>
      <c r="Y675" s="8"/>
    </row>
    <row r="676" spans="16:25">
      <c r="P676" s="8"/>
      <c r="Q676" s="8"/>
      <c r="R676" s="8"/>
      <c r="S676" s="8"/>
      <c r="T676" s="8"/>
      <c r="U676" s="8"/>
      <c r="V676" s="8"/>
      <c r="W676" s="8"/>
      <c r="X676" s="8"/>
      <c r="Y676" s="8"/>
    </row>
    <row r="677" spans="16:25">
      <c r="P677" s="8"/>
      <c r="Q677" s="8"/>
      <c r="R677" s="8"/>
      <c r="S677" s="8"/>
      <c r="T677" s="8"/>
      <c r="U677" s="8"/>
      <c r="V677" s="8"/>
      <c r="W677" s="8"/>
      <c r="X677" s="8"/>
      <c r="Y677" s="8"/>
    </row>
    <row r="678" spans="16:25">
      <c r="P678" s="8"/>
      <c r="Q678" s="8"/>
      <c r="R678" s="8"/>
      <c r="S678" s="8"/>
      <c r="T678" s="8"/>
      <c r="U678" s="8"/>
      <c r="V678" s="8"/>
      <c r="W678" s="8"/>
      <c r="X678" s="8"/>
      <c r="Y678" s="8"/>
    </row>
    <row r="679" spans="16:25">
      <c r="P679" s="8"/>
      <c r="Q679" s="8"/>
      <c r="R679" s="8"/>
      <c r="S679" s="8"/>
      <c r="T679" s="8"/>
      <c r="U679" s="8"/>
      <c r="V679" s="8"/>
      <c r="W679" s="8"/>
      <c r="X679" s="8"/>
      <c r="Y679" s="8"/>
    </row>
    <row r="680" spans="16:25">
      <c r="P680" s="8"/>
      <c r="Q680" s="8"/>
      <c r="R680" s="8"/>
      <c r="S680" s="8"/>
      <c r="T680" s="8"/>
      <c r="U680" s="8"/>
      <c r="V680" s="8"/>
      <c r="W680" s="8"/>
      <c r="X680" s="8"/>
      <c r="Y680" s="8"/>
    </row>
    <row r="681" spans="16:25">
      <c r="P681" s="8"/>
      <c r="Q681" s="8"/>
      <c r="R681" s="8"/>
      <c r="S681" s="8"/>
      <c r="T681" s="8"/>
      <c r="U681" s="8"/>
      <c r="V681" s="8"/>
      <c r="W681" s="8"/>
      <c r="X681" s="8"/>
      <c r="Y681" s="8"/>
    </row>
    <row r="682" spans="16:25">
      <c r="P682" s="8"/>
      <c r="Q682" s="8"/>
      <c r="R682" s="8"/>
      <c r="S682" s="8"/>
      <c r="T682" s="8"/>
      <c r="U682" s="8"/>
      <c r="V682" s="8"/>
      <c r="W682" s="8"/>
      <c r="X682" s="8"/>
      <c r="Y682" s="8"/>
    </row>
    <row r="683" spans="16:25">
      <c r="P683" s="8"/>
      <c r="Q683" s="8"/>
      <c r="R683" s="8"/>
      <c r="S683" s="8"/>
      <c r="T683" s="8"/>
      <c r="U683" s="8"/>
      <c r="V683" s="8"/>
      <c r="W683" s="8"/>
      <c r="X683" s="8"/>
      <c r="Y683" s="8"/>
    </row>
    <row r="684" spans="16:25">
      <c r="P684" s="8"/>
      <c r="Q684" s="8"/>
      <c r="R684" s="8"/>
      <c r="S684" s="8"/>
      <c r="T684" s="8"/>
      <c r="U684" s="8"/>
      <c r="V684" s="8"/>
      <c r="W684" s="8"/>
      <c r="X684" s="8"/>
      <c r="Y684" s="8"/>
    </row>
    <row r="685" spans="16:25">
      <c r="P685" s="8"/>
      <c r="Q685" s="8"/>
      <c r="R685" s="8"/>
      <c r="S685" s="8"/>
      <c r="T685" s="8"/>
      <c r="U685" s="8"/>
      <c r="V685" s="8"/>
      <c r="W685" s="8"/>
      <c r="X685" s="8"/>
      <c r="Y685" s="8"/>
    </row>
    <row r="686" spans="16:25">
      <c r="P686" s="8"/>
      <c r="Q686" s="8"/>
      <c r="R686" s="8"/>
      <c r="S686" s="8"/>
      <c r="T686" s="8"/>
      <c r="U686" s="8"/>
      <c r="V686" s="8"/>
      <c r="W686" s="8"/>
      <c r="X686" s="8"/>
      <c r="Y686" s="8"/>
    </row>
    <row r="687" spans="16:25">
      <c r="P687" s="8"/>
      <c r="Q687" s="8"/>
      <c r="R687" s="8"/>
      <c r="S687" s="8"/>
      <c r="T687" s="8"/>
      <c r="U687" s="8"/>
      <c r="V687" s="8"/>
      <c r="W687" s="8"/>
      <c r="X687" s="8"/>
      <c r="Y687" s="8"/>
    </row>
    <row r="688" spans="16:25">
      <c r="P688" s="8"/>
      <c r="Q688" s="8"/>
      <c r="R688" s="8"/>
      <c r="S688" s="8"/>
      <c r="T688" s="8"/>
      <c r="U688" s="8"/>
      <c r="V688" s="8"/>
      <c r="W688" s="8"/>
      <c r="X688" s="8"/>
      <c r="Y688" s="8"/>
    </row>
    <row r="689" spans="16:25">
      <c r="P689" s="8"/>
      <c r="Q689" s="8"/>
      <c r="R689" s="8"/>
      <c r="S689" s="8"/>
      <c r="T689" s="8"/>
      <c r="U689" s="8"/>
      <c r="V689" s="8"/>
      <c r="W689" s="8"/>
      <c r="X689" s="8"/>
      <c r="Y689" s="8"/>
    </row>
    <row r="690" spans="16:25">
      <c r="P690" s="8"/>
      <c r="Q690" s="8"/>
      <c r="R690" s="8"/>
      <c r="S690" s="8"/>
      <c r="T690" s="8"/>
      <c r="U690" s="8"/>
      <c r="V690" s="8"/>
      <c r="W690" s="8"/>
      <c r="X690" s="8"/>
      <c r="Y690" s="8"/>
    </row>
    <row r="691" spans="16:25">
      <c r="P691" s="8"/>
      <c r="Q691" s="8"/>
      <c r="R691" s="8"/>
      <c r="S691" s="8"/>
      <c r="T691" s="8"/>
      <c r="U691" s="8"/>
      <c r="V691" s="8"/>
      <c r="W691" s="8"/>
      <c r="X691" s="8"/>
      <c r="Y691" s="8"/>
    </row>
    <row r="692" spans="16:25">
      <c r="P692" s="8"/>
      <c r="Q692" s="8"/>
      <c r="R692" s="8"/>
      <c r="S692" s="8"/>
      <c r="T692" s="8"/>
      <c r="U692" s="8"/>
      <c r="V692" s="8"/>
      <c r="W692" s="8"/>
      <c r="X692" s="8"/>
      <c r="Y692" s="8"/>
    </row>
    <row r="693" spans="16:25">
      <c r="P693" s="8"/>
      <c r="Q693" s="8"/>
      <c r="R693" s="8"/>
      <c r="S693" s="8"/>
      <c r="T693" s="8"/>
      <c r="U693" s="8"/>
      <c r="V693" s="8"/>
      <c r="W693" s="8"/>
      <c r="X693" s="8"/>
      <c r="Y693" s="8"/>
    </row>
    <row r="694" spans="16:25">
      <c r="P694" s="8"/>
      <c r="Q694" s="8"/>
      <c r="R694" s="8"/>
      <c r="S694" s="8"/>
      <c r="T694" s="8"/>
      <c r="U694" s="8"/>
      <c r="V694" s="8"/>
      <c r="W694" s="8"/>
      <c r="X694" s="8"/>
      <c r="Y694" s="8"/>
    </row>
    <row r="695" spans="16:25">
      <c r="P695" s="8"/>
      <c r="Q695" s="8"/>
      <c r="R695" s="8"/>
      <c r="S695" s="8"/>
      <c r="T695" s="8"/>
      <c r="U695" s="8"/>
      <c r="V695" s="8"/>
      <c r="W695" s="8"/>
      <c r="X695" s="8"/>
      <c r="Y695" s="8"/>
    </row>
    <row r="696" spans="16:25">
      <c r="P696" s="8"/>
      <c r="Q696" s="8"/>
      <c r="R696" s="8"/>
      <c r="S696" s="8"/>
      <c r="T696" s="8"/>
      <c r="U696" s="8"/>
      <c r="V696" s="8"/>
      <c r="W696" s="8"/>
      <c r="X696" s="8"/>
      <c r="Y696" s="8"/>
    </row>
    <row r="697" spans="16:25">
      <c r="P697" s="8"/>
      <c r="Q697" s="8"/>
      <c r="R697" s="8"/>
      <c r="S697" s="8"/>
      <c r="T697" s="8"/>
      <c r="U697" s="8"/>
      <c r="V697" s="8"/>
      <c r="W697" s="8"/>
      <c r="X697" s="8"/>
      <c r="Y697" s="8"/>
    </row>
    <row r="698" spans="16:25">
      <c r="P698" s="8"/>
      <c r="Q698" s="8"/>
      <c r="R698" s="8"/>
      <c r="S698" s="8"/>
      <c r="T698" s="8"/>
      <c r="U698" s="8"/>
      <c r="V698" s="8"/>
      <c r="W698" s="8"/>
      <c r="X698" s="8"/>
      <c r="Y698" s="8"/>
    </row>
    <row r="699" spans="16:25">
      <c r="P699" s="8"/>
      <c r="Q699" s="8"/>
      <c r="R699" s="8"/>
      <c r="S699" s="8"/>
      <c r="T699" s="8"/>
      <c r="U699" s="8"/>
      <c r="V699" s="8"/>
      <c r="W699" s="8"/>
      <c r="X699" s="8"/>
      <c r="Y699" s="8"/>
    </row>
    <row r="700" spans="16:25">
      <c r="P700" s="8"/>
      <c r="Q700" s="8"/>
      <c r="R700" s="8"/>
      <c r="S700" s="8"/>
      <c r="T700" s="8"/>
      <c r="U700" s="8"/>
      <c r="V700" s="8"/>
      <c r="W700" s="8"/>
      <c r="X700" s="8"/>
      <c r="Y700" s="8"/>
    </row>
    <row r="701" spans="16:25">
      <c r="P701" s="8"/>
      <c r="Q701" s="8"/>
      <c r="R701" s="8"/>
      <c r="S701" s="8"/>
      <c r="T701" s="8"/>
      <c r="U701" s="8"/>
      <c r="V701" s="8"/>
      <c r="W701" s="8"/>
      <c r="X701" s="8"/>
      <c r="Y701" s="8"/>
    </row>
    <row r="702" spans="16:25">
      <c r="P702" s="8"/>
      <c r="Q702" s="8"/>
      <c r="R702" s="8"/>
      <c r="S702" s="8"/>
      <c r="T702" s="8"/>
      <c r="U702" s="8"/>
      <c r="V702" s="8"/>
      <c r="W702" s="8"/>
      <c r="X702" s="8"/>
      <c r="Y702" s="8"/>
    </row>
    <row r="703" spans="16:25">
      <c r="P703" s="8"/>
      <c r="Q703" s="8"/>
      <c r="R703" s="8"/>
      <c r="S703" s="8"/>
      <c r="T703" s="8"/>
      <c r="U703" s="8"/>
      <c r="V703" s="8"/>
      <c r="W703" s="8"/>
      <c r="X703" s="8"/>
      <c r="Y703" s="8"/>
    </row>
    <row r="704" spans="16:25">
      <c r="P704" s="8"/>
      <c r="Q704" s="8"/>
      <c r="R704" s="8"/>
      <c r="S704" s="8"/>
      <c r="T704" s="8"/>
      <c r="U704" s="8"/>
      <c r="V704" s="8"/>
      <c r="W704" s="8"/>
      <c r="X704" s="8"/>
      <c r="Y704" s="8"/>
    </row>
    <row r="705" spans="16:25">
      <c r="P705" s="8"/>
      <c r="Q705" s="8"/>
      <c r="R705" s="8"/>
      <c r="S705" s="8"/>
      <c r="T705" s="8"/>
      <c r="U705" s="8"/>
      <c r="V705" s="8"/>
      <c r="W705" s="8"/>
      <c r="X705" s="8"/>
      <c r="Y705" s="8"/>
    </row>
    <row r="706" spans="16:25">
      <c r="P706" s="8"/>
      <c r="Q706" s="8"/>
      <c r="R706" s="8"/>
      <c r="S706" s="8"/>
      <c r="T706" s="8"/>
      <c r="U706" s="8"/>
      <c r="V706" s="8"/>
      <c r="W706" s="8"/>
      <c r="X706" s="8"/>
      <c r="Y706" s="8"/>
    </row>
    <row r="707" spans="16:25">
      <c r="P707" s="8"/>
      <c r="Q707" s="8"/>
      <c r="R707" s="8"/>
      <c r="S707" s="8"/>
      <c r="T707" s="8"/>
      <c r="U707" s="8"/>
      <c r="V707" s="8"/>
      <c r="W707" s="8"/>
      <c r="X707" s="8"/>
      <c r="Y707" s="8"/>
    </row>
    <row r="708" spans="16:25">
      <c r="P708" s="8"/>
      <c r="Q708" s="8"/>
      <c r="R708" s="8"/>
      <c r="S708" s="8"/>
      <c r="T708" s="8"/>
      <c r="U708" s="8"/>
      <c r="V708" s="8"/>
      <c r="W708" s="8"/>
      <c r="X708" s="8"/>
      <c r="Y708" s="8"/>
    </row>
    <row r="709" spans="16:25">
      <c r="P709" s="8"/>
      <c r="Q709" s="8"/>
      <c r="R709" s="8"/>
      <c r="S709" s="8"/>
      <c r="T709" s="8"/>
      <c r="U709" s="8"/>
      <c r="V709" s="8"/>
      <c r="W709" s="8"/>
      <c r="X709" s="8"/>
      <c r="Y709" s="8"/>
    </row>
    <row r="710" spans="16:25">
      <c r="P710" s="8"/>
      <c r="Q710" s="8"/>
      <c r="R710" s="8"/>
      <c r="S710" s="8"/>
      <c r="T710" s="8"/>
      <c r="U710" s="8"/>
      <c r="V710" s="8"/>
      <c r="W710" s="8"/>
      <c r="X710" s="8"/>
      <c r="Y710" s="8"/>
    </row>
    <row r="711" spans="16:25">
      <c r="P711" s="8"/>
      <c r="Q711" s="8"/>
      <c r="R711" s="8"/>
      <c r="S711" s="8"/>
      <c r="T711" s="8"/>
      <c r="U711" s="8"/>
      <c r="V711" s="8"/>
      <c r="W711" s="8"/>
      <c r="X711" s="8"/>
      <c r="Y711" s="8"/>
    </row>
    <row r="712" spans="16:25">
      <c r="P712" s="8"/>
      <c r="Q712" s="8"/>
      <c r="R712" s="8"/>
      <c r="S712" s="8"/>
      <c r="T712" s="8"/>
      <c r="U712" s="8"/>
      <c r="V712" s="8"/>
      <c r="W712" s="8"/>
      <c r="X712" s="8"/>
      <c r="Y712" s="8"/>
    </row>
    <row r="713" spans="16:25">
      <c r="P713" s="8"/>
      <c r="Q713" s="8"/>
      <c r="R713" s="8"/>
      <c r="S713" s="8"/>
      <c r="T713" s="8"/>
      <c r="U713" s="8"/>
      <c r="V713" s="8"/>
      <c r="W713" s="8"/>
      <c r="X713" s="8"/>
      <c r="Y713" s="8"/>
    </row>
    <row r="714" spans="16:25">
      <c r="P714" s="8"/>
      <c r="Q714" s="8"/>
      <c r="R714" s="8"/>
      <c r="S714" s="8"/>
      <c r="T714" s="8"/>
      <c r="U714" s="8"/>
      <c r="V714" s="8"/>
      <c r="W714" s="8"/>
      <c r="X714" s="8"/>
      <c r="Y714" s="8"/>
    </row>
    <row r="715" spans="16:25">
      <c r="P715" s="8"/>
      <c r="Q715" s="8"/>
      <c r="R715" s="8"/>
      <c r="S715" s="8"/>
      <c r="T715" s="8"/>
      <c r="U715" s="8"/>
      <c r="V715" s="8"/>
      <c r="W715" s="8"/>
      <c r="X715" s="8"/>
      <c r="Y715" s="8"/>
    </row>
    <row r="716" spans="16:25">
      <c r="P716" s="8"/>
      <c r="Q716" s="8"/>
      <c r="R716" s="8"/>
      <c r="S716" s="8"/>
      <c r="T716" s="8"/>
      <c r="U716" s="8"/>
      <c r="V716" s="8"/>
      <c r="W716" s="8"/>
      <c r="X716" s="8"/>
      <c r="Y716" s="8"/>
    </row>
    <row r="717" spans="16:25">
      <c r="P717" s="8"/>
      <c r="Q717" s="8"/>
      <c r="R717" s="8"/>
      <c r="S717" s="8"/>
      <c r="T717" s="8"/>
      <c r="U717" s="8"/>
      <c r="V717" s="8"/>
      <c r="W717" s="8"/>
      <c r="X717" s="8"/>
      <c r="Y717" s="8"/>
    </row>
    <row r="718" spans="16:25">
      <c r="P718" s="8"/>
      <c r="Q718" s="8"/>
      <c r="R718" s="8"/>
      <c r="S718" s="8"/>
      <c r="T718" s="8"/>
      <c r="U718" s="8"/>
      <c r="V718" s="8"/>
      <c r="W718" s="8"/>
      <c r="X718" s="8"/>
      <c r="Y718" s="8"/>
    </row>
    <row r="719" spans="16:25">
      <c r="P719" s="8"/>
      <c r="Q719" s="8"/>
      <c r="R719" s="8"/>
      <c r="S719" s="8"/>
      <c r="T719" s="8"/>
      <c r="U719" s="8"/>
      <c r="V719" s="8"/>
      <c r="W719" s="8"/>
      <c r="X719" s="8"/>
      <c r="Y719" s="8"/>
    </row>
    <row r="720" spans="16:25">
      <c r="P720" s="8"/>
      <c r="Q720" s="8"/>
      <c r="R720" s="8"/>
      <c r="S720" s="8"/>
      <c r="T720" s="8"/>
      <c r="U720" s="8"/>
      <c r="V720" s="8"/>
      <c r="W720" s="8"/>
      <c r="X720" s="8"/>
      <c r="Y720" s="8"/>
    </row>
    <row r="721" spans="16:25">
      <c r="P721" s="8"/>
      <c r="Q721" s="8"/>
      <c r="R721" s="8"/>
      <c r="S721" s="8"/>
      <c r="T721" s="8"/>
      <c r="U721" s="8"/>
      <c r="V721" s="8"/>
      <c r="W721" s="8"/>
      <c r="X721" s="8"/>
      <c r="Y721" s="8"/>
    </row>
    <row r="722" spans="16:25">
      <c r="P722" s="8"/>
      <c r="Q722" s="8"/>
      <c r="R722" s="8"/>
      <c r="S722" s="8"/>
      <c r="T722" s="8"/>
      <c r="U722" s="8"/>
      <c r="V722" s="8"/>
      <c r="W722" s="8"/>
      <c r="X722" s="8"/>
      <c r="Y722" s="8"/>
    </row>
    <row r="723" spans="16:25">
      <c r="P723" s="8"/>
      <c r="Q723" s="8"/>
      <c r="R723" s="8"/>
      <c r="S723" s="8"/>
      <c r="T723" s="8"/>
      <c r="U723" s="8"/>
      <c r="V723" s="8"/>
      <c r="W723" s="8"/>
      <c r="X723" s="8"/>
      <c r="Y723" s="8"/>
    </row>
    <row r="724" spans="16:25">
      <c r="P724" s="8"/>
      <c r="Q724" s="8"/>
      <c r="R724" s="8"/>
      <c r="S724" s="8"/>
      <c r="T724" s="8"/>
      <c r="U724" s="8"/>
      <c r="V724" s="8"/>
      <c r="W724" s="8"/>
      <c r="X724" s="8"/>
      <c r="Y724" s="8"/>
    </row>
    <row r="725" spans="16:25">
      <c r="P725" s="8"/>
      <c r="Q725" s="8"/>
      <c r="R725" s="8"/>
      <c r="S725" s="8"/>
      <c r="T725" s="8"/>
      <c r="U725" s="8"/>
      <c r="V725" s="8"/>
      <c r="W725" s="8"/>
      <c r="X725" s="8"/>
      <c r="Y725" s="8"/>
    </row>
    <row r="726" spans="16:25">
      <c r="P726" s="8"/>
      <c r="Q726" s="8"/>
      <c r="R726" s="8"/>
      <c r="S726" s="8"/>
      <c r="T726" s="8"/>
      <c r="U726" s="8"/>
      <c r="V726" s="8"/>
      <c r="W726" s="8"/>
      <c r="X726" s="8"/>
      <c r="Y726" s="8"/>
    </row>
    <row r="727" spans="16:25">
      <c r="P727" s="8"/>
      <c r="Q727" s="8"/>
      <c r="R727" s="8"/>
      <c r="S727" s="8"/>
      <c r="T727" s="8"/>
      <c r="U727" s="8"/>
      <c r="V727" s="8"/>
      <c r="W727" s="8"/>
      <c r="X727" s="8"/>
      <c r="Y727" s="8"/>
    </row>
    <row r="728" spans="16:25">
      <c r="P728" s="8"/>
      <c r="Q728" s="8"/>
      <c r="R728" s="8"/>
      <c r="S728" s="8"/>
      <c r="T728" s="8"/>
      <c r="U728" s="8"/>
      <c r="V728" s="8"/>
      <c r="W728" s="8"/>
      <c r="X728" s="8"/>
      <c r="Y728" s="8"/>
    </row>
    <row r="729" spans="16:25">
      <c r="P729" s="8"/>
      <c r="Q729" s="8"/>
      <c r="R729" s="8"/>
      <c r="S729" s="8"/>
      <c r="T729" s="8"/>
      <c r="U729" s="8"/>
      <c r="V729" s="8"/>
      <c r="W729" s="8"/>
      <c r="X729" s="8"/>
      <c r="Y729" s="8"/>
    </row>
    <row r="730" spans="16:25">
      <c r="P730" s="8"/>
      <c r="Q730" s="8"/>
      <c r="R730" s="8"/>
      <c r="S730" s="8"/>
      <c r="T730" s="8"/>
      <c r="U730" s="8"/>
      <c r="V730" s="8"/>
      <c r="W730" s="8"/>
      <c r="X730" s="8"/>
      <c r="Y730" s="8"/>
    </row>
    <row r="731" spans="16:25">
      <c r="P731" s="8"/>
      <c r="Q731" s="8"/>
      <c r="R731" s="8"/>
      <c r="S731" s="8"/>
      <c r="T731" s="8"/>
      <c r="U731" s="8"/>
      <c r="V731" s="8"/>
      <c r="W731" s="8"/>
      <c r="X731" s="8"/>
      <c r="Y731" s="8"/>
    </row>
    <row r="732" spans="16:25">
      <c r="P732" s="8"/>
      <c r="Q732" s="8"/>
      <c r="R732" s="8"/>
      <c r="S732" s="8"/>
      <c r="T732" s="8"/>
      <c r="U732" s="8"/>
      <c r="V732" s="8"/>
      <c r="W732" s="8"/>
      <c r="X732" s="8"/>
      <c r="Y732" s="8"/>
    </row>
    <row r="733" spans="16:25">
      <c r="P733" s="8"/>
      <c r="Q733" s="8"/>
      <c r="R733" s="8"/>
      <c r="S733" s="8"/>
      <c r="T733" s="8"/>
      <c r="U733" s="8"/>
      <c r="V733" s="8"/>
      <c r="W733" s="8"/>
      <c r="X733" s="8"/>
      <c r="Y733" s="8"/>
    </row>
    <row r="734" spans="16:25">
      <c r="P734" s="8"/>
      <c r="Q734" s="8"/>
      <c r="R734" s="8"/>
      <c r="S734" s="8"/>
      <c r="T734" s="8"/>
      <c r="U734" s="8"/>
      <c r="V734" s="8"/>
      <c r="W734" s="8"/>
      <c r="X734" s="8"/>
      <c r="Y734" s="8"/>
    </row>
    <row r="735" spans="16:25">
      <c r="P735" s="8"/>
      <c r="Q735" s="8"/>
      <c r="R735" s="8"/>
      <c r="S735" s="8"/>
      <c r="T735" s="8"/>
      <c r="U735" s="8"/>
      <c r="V735" s="8"/>
      <c r="W735" s="8"/>
      <c r="X735" s="8"/>
      <c r="Y735" s="8"/>
    </row>
    <row r="736" spans="16:25">
      <c r="P736" s="8"/>
      <c r="Q736" s="8"/>
      <c r="R736" s="8"/>
      <c r="S736" s="8"/>
      <c r="T736" s="8"/>
      <c r="U736" s="8"/>
      <c r="V736" s="8"/>
      <c r="W736" s="8"/>
      <c r="X736" s="8"/>
      <c r="Y736" s="8"/>
    </row>
    <row r="737" spans="16:25">
      <c r="P737" s="8"/>
      <c r="Q737" s="8"/>
      <c r="R737" s="8"/>
      <c r="S737" s="8"/>
      <c r="T737" s="8"/>
      <c r="U737" s="8"/>
      <c r="V737" s="8"/>
      <c r="W737" s="8"/>
      <c r="X737" s="8"/>
      <c r="Y737" s="8"/>
    </row>
    <row r="738" spans="16:25">
      <c r="P738" s="8"/>
      <c r="Q738" s="8"/>
      <c r="R738" s="8"/>
      <c r="S738" s="8"/>
      <c r="T738" s="8"/>
      <c r="U738" s="8"/>
      <c r="V738" s="8"/>
      <c r="W738" s="8"/>
      <c r="X738" s="8"/>
      <c r="Y738" s="8"/>
    </row>
    <row r="739" spans="16:25">
      <c r="P739" s="8"/>
      <c r="Q739" s="8"/>
      <c r="R739" s="8"/>
      <c r="S739" s="8"/>
      <c r="T739" s="8"/>
      <c r="U739" s="8"/>
      <c r="V739" s="8"/>
      <c r="W739" s="8"/>
      <c r="X739" s="8"/>
      <c r="Y739" s="8"/>
    </row>
    <row r="740" spans="16:25">
      <c r="P740" s="8"/>
      <c r="Q740" s="8"/>
      <c r="R740" s="8"/>
      <c r="S740" s="8"/>
      <c r="T740" s="8"/>
      <c r="U740" s="8"/>
      <c r="V740" s="8"/>
      <c r="W740" s="8"/>
      <c r="X740" s="8"/>
      <c r="Y740" s="8"/>
    </row>
    <row r="741" spans="16:25">
      <c r="P741" s="8"/>
      <c r="Q741" s="8"/>
      <c r="R741" s="8"/>
      <c r="S741" s="8"/>
      <c r="T741" s="8"/>
      <c r="U741" s="8"/>
      <c r="V741" s="8"/>
      <c r="W741" s="8"/>
      <c r="X741" s="8"/>
      <c r="Y741" s="8"/>
    </row>
    <row r="742" spans="16:25">
      <c r="P742" s="8"/>
      <c r="Q742" s="8"/>
      <c r="R742" s="8"/>
      <c r="S742" s="8"/>
      <c r="T742" s="8"/>
      <c r="U742" s="8"/>
      <c r="V742" s="8"/>
      <c r="W742" s="8"/>
      <c r="X742" s="8"/>
      <c r="Y742" s="8"/>
    </row>
    <row r="743" spans="16:25">
      <c r="P743" s="8"/>
      <c r="Q743" s="8"/>
      <c r="R743" s="8"/>
      <c r="S743" s="8"/>
      <c r="T743" s="8"/>
      <c r="U743" s="8"/>
      <c r="V743" s="8"/>
      <c r="W743" s="8"/>
      <c r="X743" s="8"/>
      <c r="Y743" s="8"/>
    </row>
    <row r="744" spans="16:25">
      <c r="P744" s="8"/>
      <c r="Q744" s="8"/>
      <c r="R744" s="8"/>
      <c r="S744" s="8"/>
      <c r="T744" s="8"/>
      <c r="U744" s="8"/>
      <c r="V744" s="8"/>
      <c r="W744" s="8"/>
      <c r="X744" s="8"/>
      <c r="Y744" s="8"/>
    </row>
    <row r="745" spans="16:25">
      <c r="P745" s="8"/>
      <c r="Q745" s="8"/>
      <c r="R745" s="8"/>
      <c r="S745" s="8"/>
      <c r="T745" s="8"/>
      <c r="U745" s="8"/>
      <c r="V745" s="8"/>
      <c r="W745" s="8"/>
      <c r="X745" s="8"/>
      <c r="Y745" s="8"/>
    </row>
    <row r="746" spans="16:25">
      <c r="P746" s="8"/>
      <c r="Q746" s="8"/>
      <c r="R746" s="8"/>
      <c r="S746" s="8"/>
      <c r="T746" s="8"/>
      <c r="U746" s="8"/>
      <c r="V746" s="8"/>
      <c r="W746" s="8"/>
      <c r="X746" s="8"/>
      <c r="Y746" s="8"/>
    </row>
    <row r="747" spans="16:25">
      <c r="P747" s="8"/>
      <c r="Q747" s="8"/>
      <c r="R747" s="8"/>
      <c r="S747" s="8"/>
      <c r="T747" s="8"/>
      <c r="U747" s="8"/>
      <c r="V747" s="8"/>
      <c r="W747" s="8"/>
      <c r="X747" s="8"/>
      <c r="Y747" s="8"/>
    </row>
    <row r="748" spans="16:25">
      <c r="P748" s="8"/>
      <c r="Q748" s="8"/>
      <c r="R748" s="8"/>
      <c r="S748" s="8"/>
      <c r="T748" s="8"/>
      <c r="U748" s="8"/>
      <c r="V748" s="8"/>
      <c r="W748" s="8"/>
      <c r="X748" s="8"/>
      <c r="Y748" s="8"/>
    </row>
    <row r="749" spans="16:25">
      <c r="P749" s="8"/>
      <c r="Q749" s="8"/>
      <c r="R749" s="8"/>
      <c r="S749" s="8"/>
      <c r="T749" s="8"/>
      <c r="U749" s="8"/>
      <c r="V749" s="8"/>
      <c r="W749" s="8"/>
      <c r="X749" s="8"/>
      <c r="Y749" s="8"/>
    </row>
    <row r="750" spans="16:25">
      <c r="P750" s="8"/>
      <c r="Q750" s="8"/>
      <c r="R750" s="8"/>
      <c r="S750" s="8"/>
      <c r="T750" s="8"/>
      <c r="U750" s="8"/>
      <c r="V750" s="8"/>
      <c r="W750" s="8"/>
      <c r="X750" s="8"/>
      <c r="Y750" s="8"/>
    </row>
    <row r="751" spans="16:25">
      <c r="P751" s="8"/>
      <c r="Q751" s="8"/>
      <c r="R751" s="8"/>
      <c r="S751" s="8"/>
      <c r="T751" s="8"/>
      <c r="U751" s="8"/>
      <c r="V751" s="8"/>
      <c r="W751" s="8"/>
      <c r="X751" s="8"/>
      <c r="Y751" s="8"/>
    </row>
    <row r="752" spans="16:25">
      <c r="P752" s="8"/>
      <c r="Q752" s="8"/>
      <c r="R752" s="8"/>
      <c r="S752" s="8"/>
      <c r="T752" s="8"/>
      <c r="U752" s="8"/>
      <c r="V752" s="8"/>
      <c r="W752" s="8"/>
      <c r="X752" s="8"/>
      <c r="Y752" s="8"/>
    </row>
    <row r="753" spans="16:25">
      <c r="P753" s="8"/>
      <c r="Q753" s="8"/>
      <c r="R753" s="8"/>
      <c r="S753" s="8"/>
      <c r="T753" s="8"/>
      <c r="U753" s="8"/>
      <c r="V753" s="8"/>
      <c r="W753" s="8"/>
      <c r="X753" s="8"/>
      <c r="Y753" s="8"/>
    </row>
    <row r="754" spans="16:25">
      <c r="P754" s="8"/>
      <c r="Q754" s="8"/>
      <c r="R754" s="8"/>
      <c r="S754" s="8"/>
      <c r="T754" s="8"/>
      <c r="U754" s="8"/>
      <c r="V754" s="8"/>
      <c r="W754" s="8"/>
      <c r="X754" s="8"/>
      <c r="Y754" s="8"/>
    </row>
    <row r="755" spans="16:25">
      <c r="P755" s="8"/>
      <c r="Q755" s="8"/>
      <c r="R755" s="8"/>
      <c r="S755" s="8"/>
      <c r="T755" s="8"/>
      <c r="U755" s="8"/>
      <c r="V755" s="8"/>
      <c r="W755" s="8"/>
      <c r="X755" s="8"/>
      <c r="Y755" s="8"/>
    </row>
    <row r="756" spans="16:25">
      <c r="P756" s="8"/>
      <c r="Q756" s="8"/>
      <c r="R756" s="8"/>
      <c r="S756" s="8"/>
      <c r="T756" s="8"/>
      <c r="U756" s="8"/>
      <c r="V756" s="8"/>
      <c r="W756" s="8"/>
      <c r="X756" s="8"/>
      <c r="Y756" s="8"/>
    </row>
    <row r="757" spans="16:25">
      <c r="P757" s="8"/>
      <c r="Q757" s="8"/>
      <c r="R757" s="8"/>
      <c r="S757" s="8"/>
      <c r="T757" s="8"/>
      <c r="U757" s="8"/>
      <c r="V757" s="8"/>
      <c r="W757" s="8"/>
      <c r="X757" s="8"/>
      <c r="Y757" s="8"/>
    </row>
    <row r="758" spans="16:25">
      <c r="P758" s="8"/>
      <c r="Q758" s="8"/>
      <c r="R758" s="8"/>
      <c r="S758" s="8"/>
      <c r="T758" s="8"/>
      <c r="U758" s="8"/>
      <c r="V758" s="8"/>
      <c r="W758" s="8"/>
      <c r="X758" s="8"/>
      <c r="Y758" s="8"/>
    </row>
    <row r="759" spans="16:25">
      <c r="P759" s="8"/>
      <c r="Q759" s="8"/>
      <c r="R759" s="8"/>
      <c r="S759" s="8"/>
      <c r="T759" s="8"/>
      <c r="U759" s="8"/>
      <c r="V759" s="8"/>
      <c r="W759" s="8"/>
      <c r="X759" s="8"/>
      <c r="Y759" s="8"/>
    </row>
    <row r="760" spans="16:25">
      <c r="P760" s="8"/>
      <c r="Q760" s="8"/>
      <c r="R760" s="8"/>
      <c r="S760" s="8"/>
      <c r="T760" s="8"/>
      <c r="U760" s="8"/>
      <c r="V760" s="8"/>
      <c r="W760" s="8"/>
      <c r="X760" s="8"/>
      <c r="Y760" s="8"/>
    </row>
    <row r="761" spans="16:25">
      <c r="P761" s="8"/>
      <c r="Q761" s="8"/>
      <c r="R761" s="8"/>
      <c r="S761" s="8"/>
      <c r="T761" s="8"/>
      <c r="U761" s="8"/>
      <c r="V761" s="8"/>
      <c r="W761" s="8"/>
      <c r="X761" s="8"/>
      <c r="Y761" s="8"/>
    </row>
    <row r="762" spans="16:25">
      <c r="P762" s="8"/>
      <c r="Q762" s="8"/>
      <c r="R762" s="8"/>
      <c r="S762" s="8"/>
      <c r="T762" s="8"/>
      <c r="U762" s="8"/>
      <c r="V762" s="8"/>
      <c r="W762" s="8"/>
      <c r="X762" s="8"/>
      <c r="Y762" s="8"/>
    </row>
    <row r="763" spans="16:25">
      <c r="P763" s="8"/>
      <c r="Q763" s="8"/>
      <c r="R763" s="8"/>
      <c r="S763" s="8"/>
      <c r="T763" s="8"/>
      <c r="U763" s="8"/>
      <c r="V763" s="8"/>
      <c r="W763" s="8"/>
      <c r="X763" s="8"/>
      <c r="Y763" s="8"/>
    </row>
    <row r="764" spans="16:25">
      <c r="P764" s="8"/>
      <c r="Q764" s="8"/>
      <c r="R764" s="8"/>
      <c r="S764" s="8"/>
      <c r="T764" s="8"/>
      <c r="U764" s="8"/>
      <c r="V764" s="8"/>
      <c r="W764" s="8"/>
      <c r="X764" s="8"/>
      <c r="Y764" s="8"/>
    </row>
    <row r="765" spans="16:25">
      <c r="P765" s="8"/>
      <c r="Q765" s="8"/>
      <c r="R765" s="8"/>
      <c r="S765" s="8"/>
      <c r="T765" s="8"/>
      <c r="U765" s="8"/>
      <c r="V765" s="8"/>
      <c r="W765" s="8"/>
      <c r="X765" s="8"/>
      <c r="Y765" s="8"/>
    </row>
    <row r="766" spans="16:25">
      <c r="P766" s="8"/>
      <c r="Q766" s="8"/>
      <c r="R766" s="8"/>
      <c r="S766" s="8"/>
      <c r="T766" s="8"/>
      <c r="U766" s="8"/>
      <c r="V766" s="8"/>
      <c r="W766" s="8"/>
      <c r="X766" s="8"/>
      <c r="Y766" s="8"/>
    </row>
    <row r="767" spans="16:25">
      <c r="P767" s="8"/>
      <c r="Q767" s="8"/>
      <c r="R767" s="8"/>
      <c r="S767" s="8"/>
      <c r="T767" s="8"/>
      <c r="U767" s="8"/>
      <c r="V767" s="8"/>
      <c r="W767" s="8"/>
      <c r="X767" s="8"/>
      <c r="Y767" s="8"/>
    </row>
    <row r="768" spans="16:25">
      <c r="P768" s="8"/>
      <c r="Q768" s="8"/>
      <c r="R768" s="8"/>
      <c r="S768" s="8"/>
      <c r="T768" s="8"/>
      <c r="U768" s="8"/>
      <c r="V768" s="8"/>
      <c r="W768" s="8"/>
      <c r="X768" s="8"/>
      <c r="Y768" s="8"/>
    </row>
    <row r="769" spans="16:25">
      <c r="P769" s="8"/>
      <c r="Q769" s="8"/>
      <c r="R769" s="8"/>
      <c r="S769" s="8"/>
      <c r="T769" s="8"/>
      <c r="U769" s="8"/>
      <c r="V769" s="8"/>
      <c r="W769" s="8"/>
      <c r="X769" s="8"/>
      <c r="Y769" s="8"/>
    </row>
    <row r="770" spans="16:25">
      <c r="P770" s="8"/>
      <c r="Q770" s="8"/>
      <c r="R770" s="8"/>
      <c r="S770" s="8"/>
      <c r="T770" s="8"/>
      <c r="U770" s="8"/>
      <c r="V770" s="8"/>
      <c r="W770" s="8"/>
      <c r="X770" s="8"/>
      <c r="Y770" s="8"/>
    </row>
    <row r="771" spans="16:25">
      <c r="P771" s="8"/>
      <c r="Q771" s="8"/>
      <c r="R771" s="8"/>
      <c r="S771" s="8"/>
      <c r="T771" s="8"/>
      <c r="U771" s="8"/>
      <c r="V771" s="8"/>
      <c r="W771" s="8"/>
      <c r="X771" s="8"/>
      <c r="Y771" s="8"/>
    </row>
    <row r="772" spans="16:25">
      <c r="P772" s="8"/>
      <c r="Q772" s="8"/>
      <c r="R772" s="8"/>
      <c r="S772" s="8"/>
      <c r="T772" s="8"/>
      <c r="U772" s="8"/>
      <c r="V772" s="8"/>
      <c r="W772" s="8"/>
      <c r="X772" s="8"/>
      <c r="Y772" s="8"/>
    </row>
    <row r="773" spans="16:25">
      <c r="P773" s="8"/>
      <c r="Q773" s="8"/>
      <c r="R773" s="8"/>
      <c r="S773" s="8"/>
      <c r="T773" s="8"/>
      <c r="U773" s="8"/>
      <c r="V773" s="8"/>
      <c r="W773" s="8"/>
      <c r="X773" s="8"/>
      <c r="Y773" s="8"/>
    </row>
    <row r="774" spans="16:25">
      <c r="P774" s="8"/>
      <c r="Q774" s="8"/>
      <c r="R774" s="8"/>
      <c r="S774" s="8"/>
      <c r="T774" s="8"/>
      <c r="U774" s="8"/>
      <c r="V774" s="8"/>
      <c r="W774" s="8"/>
      <c r="X774" s="8"/>
      <c r="Y774" s="8"/>
    </row>
    <row r="775" spans="16:25">
      <c r="P775" s="8"/>
      <c r="Q775" s="8"/>
      <c r="R775" s="8"/>
      <c r="S775" s="8"/>
      <c r="T775" s="8"/>
      <c r="U775" s="8"/>
      <c r="V775" s="8"/>
      <c r="W775" s="8"/>
      <c r="X775" s="8"/>
      <c r="Y775" s="8"/>
    </row>
    <row r="776" spans="16:25">
      <c r="P776" s="8"/>
      <c r="Q776" s="8"/>
      <c r="R776" s="8"/>
      <c r="S776" s="8"/>
      <c r="T776" s="8"/>
      <c r="U776" s="8"/>
      <c r="V776" s="8"/>
      <c r="W776" s="8"/>
      <c r="X776" s="8"/>
      <c r="Y776" s="8"/>
    </row>
    <row r="777" spans="16:25">
      <c r="P777" s="8"/>
      <c r="Q777" s="8"/>
      <c r="R777" s="8"/>
      <c r="S777" s="8"/>
      <c r="T777" s="8"/>
      <c r="U777" s="8"/>
      <c r="V777" s="8"/>
      <c r="W777" s="8"/>
      <c r="X777" s="8"/>
      <c r="Y777" s="8"/>
    </row>
    <row r="778" spans="16:25">
      <c r="P778" s="8"/>
      <c r="Q778" s="8"/>
      <c r="R778" s="8"/>
      <c r="S778" s="8"/>
      <c r="T778" s="8"/>
      <c r="U778" s="8"/>
      <c r="V778" s="8"/>
      <c r="W778" s="8"/>
      <c r="X778" s="8"/>
      <c r="Y778" s="8"/>
    </row>
    <row r="779" spans="16:25">
      <c r="P779" s="8"/>
      <c r="Q779" s="8"/>
      <c r="R779" s="8"/>
      <c r="S779" s="8"/>
      <c r="T779" s="8"/>
      <c r="U779" s="8"/>
      <c r="V779" s="8"/>
      <c r="W779" s="8"/>
      <c r="X779" s="8"/>
      <c r="Y779" s="8"/>
    </row>
    <row r="780" spans="16:25">
      <c r="P780" s="8"/>
      <c r="Q780" s="8"/>
      <c r="R780" s="8"/>
      <c r="S780" s="8"/>
      <c r="T780" s="8"/>
      <c r="U780" s="8"/>
      <c r="V780" s="8"/>
      <c r="W780" s="8"/>
      <c r="X780" s="8"/>
      <c r="Y780" s="8"/>
    </row>
    <row r="781" spans="16:25">
      <c r="P781" s="8"/>
      <c r="Q781" s="8"/>
      <c r="R781" s="8"/>
      <c r="S781" s="8"/>
      <c r="T781" s="8"/>
      <c r="U781" s="8"/>
      <c r="V781" s="8"/>
      <c r="W781" s="8"/>
      <c r="X781" s="8"/>
      <c r="Y781" s="8"/>
    </row>
    <row r="782" spans="16:25">
      <c r="P782" s="8"/>
      <c r="Q782" s="8"/>
      <c r="R782" s="8"/>
      <c r="S782" s="8"/>
      <c r="T782" s="8"/>
      <c r="U782" s="8"/>
      <c r="V782" s="8"/>
      <c r="W782" s="8"/>
      <c r="X782" s="8"/>
      <c r="Y782" s="8"/>
    </row>
    <row r="783" spans="16:25">
      <c r="P783" s="8"/>
      <c r="Q783" s="8"/>
      <c r="R783" s="8"/>
      <c r="S783" s="8"/>
      <c r="T783" s="8"/>
      <c r="U783" s="8"/>
      <c r="V783" s="8"/>
      <c r="W783" s="8"/>
      <c r="X783" s="8"/>
      <c r="Y783" s="8"/>
    </row>
    <row r="784" spans="16:25">
      <c r="P784" s="8"/>
      <c r="Q784" s="8"/>
      <c r="R784" s="8"/>
      <c r="S784" s="8"/>
      <c r="T784" s="8"/>
      <c r="U784" s="8"/>
      <c r="V784" s="8"/>
      <c r="W784" s="8"/>
      <c r="X784" s="8"/>
      <c r="Y784" s="8"/>
    </row>
    <row r="785" spans="16:25">
      <c r="P785" s="8"/>
      <c r="Q785" s="8"/>
      <c r="R785" s="8"/>
      <c r="S785" s="8"/>
      <c r="T785" s="8"/>
      <c r="U785" s="8"/>
      <c r="V785" s="8"/>
      <c r="W785" s="8"/>
      <c r="X785" s="8"/>
      <c r="Y785" s="8"/>
    </row>
    <row r="786" spans="16:25">
      <c r="P786" s="8"/>
      <c r="Q786" s="8"/>
      <c r="R786" s="8"/>
      <c r="S786" s="8"/>
      <c r="T786" s="8"/>
      <c r="U786" s="8"/>
      <c r="V786" s="8"/>
      <c r="W786" s="8"/>
      <c r="X786" s="8"/>
      <c r="Y786" s="8"/>
    </row>
    <row r="787" spans="16:25">
      <c r="P787" s="8"/>
      <c r="Q787" s="8"/>
      <c r="R787" s="8"/>
      <c r="S787" s="8"/>
      <c r="T787" s="8"/>
      <c r="U787" s="8"/>
      <c r="V787" s="8"/>
      <c r="W787" s="8"/>
      <c r="X787" s="8"/>
      <c r="Y787" s="8"/>
    </row>
    <row r="788" spans="16:25">
      <c r="P788" s="8"/>
      <c r="Q788" s="8"/>
      <c r="R788" s="8"/>
      <c r="S788" s="8"/>
      <c r="T788" s="8"/>
      <c r="U788" s="8"/>
      <c r="V788" s="8"/>
      <c r="W788" s="8"/>
      <c r="X788" s="8"/>
      <c r="Y788" s="8"/>
    </row>
    <row r="789" spans="16:25">
      <c r="P789" s="8"/>
      <c r="Q789" s="8"/>
      <c r="R789" s="8"/>
      <c r="S789" s="8"/>
      <c r="T789" s="8"/>
      <c r="U789" s="8"/>
      <c r="V789" s="8"/>
      <c r="W789" s="8"/>
      <c r="X789" s="8"/>
      <c r="Y789" s="8"/>
    </row>
    <row r="790" spans="16:25">
      <c r="P790" s="8"/>
      <c r="Q790" s="8"/>
      <c r="R790" s="8"/>
      <c r="S790" s="8"/>
      <c r="T790" s="8"/>
      <c r="U790" s="8"/>
      <c r="V790" s="8"/>
      <c r="W790" s="8"/>
      <c r="X790" s="8"/>
      <c r="Y790" s="8"/>
    </row>
    <row r="791" spans="16:25">
      <c r="P791" s="8"/>
      <c r="Q791" s="8"/>
      <c r="R791" s="8"/>
      <c r="S791" s="8"/>
      <c r="T791" s="8"/>
      <c r="U791" s="8"/>
      <c r="V791" s="8"/>
      <c r="W791" s="8"/>
      <c r="X791" s="8"/>
      <c r="Y791" s="8"/>
    </row>
    <row r="792" spans="16:25">
      <c r="P792" s="8"/>
      <c r="Q792" s="8"/>
      <c r="R792" s="8"/>
      <c r="S792" s="8"/>
      <c r="T792" s="8"/>
      <c r="U792" s="8"/>
      <c r="V792" s="8"/>
      <c r="W792" s="8"/>
      <c r="X792" s="8"/>
      <c r="Y792" s="8"/>
    </row>
    <row r="793" spans="16:25">
      <c r="P793" s="8"/>
      <c r="Q793" s="8"/>
      <c r="R793" s="8"/>
      <c r="S793" s="8"/>
      <c r="T793" s="8"/>
      <c r="U793" s="8"/>
      <c r="V793" s="8"/>
      <c r="W793" s="8"/>
      <c r="X793" s="8"/>
      <c r="Y793" s="8"/>
    </row>
    <row r="794" spans="16:25">
      <c r="P794" s="8"/>
      <c r="Q794" s="8"/>
      <c r="R794" s="8"/>
      <c r="S794" s="8"/>
      <c r="T794" s="8"/>
      <c r="U794" s="8"/>
      <c r="V794" s="8"/>
      <c r="W794" s="8"/>
      <c r="X794" s="8"/>
      <c r="Y794" s="8"/>
    </row>
    <row r="795" spans="16:25">
      <c r="P795" s="8"/>
      <c r="Q795" s="8"/>
      <c r="R795" s="8"/>
      <c r="S795" s="8"/>
      <c r="T795" s="8"/>
      <c r="U795" s="8"/>
      <c r="V795" s="8"/>
      <c r="W795" s="8"/>
      <c r="X795" s="8"/>
      <c r="Y795" s="8"/>
    </row>
    <row r="796" spans="16:25">
      <c r="P796" s="8"/>
      <c r="Q796" s="8"/>
      <c r="R796" s="8"/>
      <c r="S796" s="8"/>
      <c r="T796" s="8"/>
      <c r="U796" s="8"/>
      <c r="V796" s="8"/>
      <c r="W796" s="8"/>
      <c r="X796" s="8"/>
      <c r="Y796" s="8"/>
    </row>
    <row r="797" spans="16:25">
      <c r="P797" s="8"/>
      <c r="Q797" s="8"/>
      <c r="R797" s="8"/>
      <c r="S797" s="8"/>
      <c r="T797" s="8"/>
      <c r="U797" s="8"/>
      <c r="V797" s="8"/>
      <c r="W797" s="8"/>
      <c r="X797" s="8"/>
      <c r="Y797" s="8"/>
    </row>
    <row r="798" spans="16:25">
      <c r="P798" s="8"/>
      <c r="Q798" s="8"/>
      <c r="R798" s="8"/>
      <c r="S798" s="8"/>
      <c r="T798" s="8"/>
      <c r="U798" s="8"/>
      <c r="V798" s="8"/>
      <c r="W798" s="8"/>
      <c r="X798" s="8"/>
      <c r="Y798" s="8"/>
    </row>
    <row r="799" spans="16:25">
      <c r="P799" s="8"/>
      <c r="Q799" s="8"/>
      <c r="R799" s="8"/>
      <c r="S799" s="8"/>
      <c r="T799" s="8"/>
      <c r="U799" s="8"/>
      <c r="V799" s="8"/>
      <c r="W799" s="8"/>
      <c r="X799" s="8"/>
      <c r="Y799" s="8"/>
    </row>
    <row r="800" spans="16:25">
      <c r="P800" s="8"/>
      <c r="Q800" s="8"/>
      <c r="R800" s="8"/>
      <c r="S800" s="8"/>
      <c r="T800" s="8"/>
      <c r="U800" s="8"/>
      <c r="V800" s="8"/>
      <c r="W800" s="8"/>
      <c r="X800" s="8"/>
      <c r="Y800" s="8"/>
    </row>
    <row r="801" spans="16:25">
      <c r="P801" s="8"/>
      <c r="Q801" s="8"/>
      <c r="R801" s="8"/>
      <c r="S801" s="8"/>
      <c r="T801" s="8"/>
      <c r="U801" s="8"/>
      <c r="V801" s="8"/>
      <c r="W801" s="8"/>
      <c r="X801" s="8"/>
      <c r="Y801" s="8"/>
    </row>
    <row r="802" spans="16:25">
      <c r="P802" s="8"/>
      <c r="Q802" s="8"/>
      <c r="R802" s="8"/>
      <c r="S802" s="8"/>
      <c r="T802" s="8"/>
      <c r="U802" s="8"/>
      <c r="V802" s="8"/>
      <c r="W802" s="8"/>
      <c r="X802" s="8"/>
      <c r="Y802" s="8"/>
    </row>
    <row r="803" spans="16:25">
      <c r="P803" s="8"/>
      <c r="Q803" s="8"/>
      <c r="R803" s="8"/>
      <c r="S803" s="8"/>
      <c r="T803" s="8"/>
      <c r="U803" s="8"/>
      <c r="V803" s="8"/>
      <c r="W803" s="8"/>
      <c r="X803" s="8"/>
      <c r="Y803" s="8"/>
    </row>
    <row r="804" spans="16:25">
      <c r="P804" s="8"/>
      <c r="Q804" s="8"/>
      <c r="R804" s="8"/>
      <c r="S804" s="8"/>
      <c r="T804" s="8"/>
      <c r="U804" s="8"/>
      <c r="V804" s="8"/>
      <c r="W804" s="8"/>
      <c r="X804" s="8"/>
      <c r="Y804" s="8"/>
    </row>
    <row r="805" spans="16:25">
      <c r="P805" s="8"/>
      <c r="Q805" s="8"/>
      <c r="R805" s="8"/>
      <c r="S805" s="8"/>
      <c r="T805" s="8"/>
      <c r="U805" s="8"/>
      <c r="V805" s="8"/>
      <c r="W805" s="8"/>
      <c r="X805" s="8"/>
      <c r="Y805" s="8"/>
    </row>
    <row r="806" spans="16:25">
      <c r="P806" s="8"/>
      <c r="Q806" s="8"/>
      <c r="R806" s="8"/>
      <c r="S806" s="8"/>
      <c r="T806" s="8"/>
      <c r="U806" s="8"/>
      <c r="V806" s="8"/>
      <c r="W806" s="8"/>
      <c r="X806" s="8"/>
      <c r="Y806" s="8"/>
    </row>
    <row r="807" spans="16:25">
      <c r="P807" s="8"/>
      <c r="Q807" s="8"/>
      <c r="R807" s="8"/>
      <c r="S807" s="8"/>
      <c r="T807" s="8"/>
      <c r="U807" s="8"/>
      <c r="V807" s="8"/>
      <c r="W807" s="8"/>
      <c r="X807" s="8"/>
      <c r="Y807" s="8"/>
    </row>
    <row r="808" spans="16:25">
      <c r="P808" s="8"/>
      <c r="Q808" s="8"/>
      <c r="R808" s="8"/>
      <c r="S808" s="8"/>
      <c r="T808" s="8"/>
      <c r="U808" s="8"/>
      <c r="V808" s="8"/>
      <c r="W808" s="8"/>
      <c r="X808" s="8"/>
      <c r="Y808" s="8"/>
    </row>
    <row r="809" spans="16:25">
      <c r="P809" s="8"/>
      <c r="Q809" s="8"/>
      <c r="R809" s="8"/>
      <c r="S809" s="8"/>
      <c r="T809" s="8"/>
      <c r="U809" s="8"/>
      <c r="V809" s="8"/>
      <c r="W809" s="8"/>
      <c r="X809" s="8"/>
      <c r="Y809" s="8"/>
    </row>
    <row r="810" spans="16:25">
      <c r="P810" s="8"/>
      <c r="Q810" s="8"/>
      <c r="R810" s="8"/>
      <c r="S810" s="8"/>
      <c r="T810" s="8"/>
      <c r="U810" s="8"/>
      <c r="V810" s="8"/>
      <c r="W810" s="8"/>
      <c r="X810" s="8"/>
      <c r="Y810" s="8"/>
    </row>
    <row r="811" spans="16:25">
      <c r="P811" s="8"/>
      <c r="Q811" s="8"/>
      <c r="R811" s="8"/>
      <c r="S811" s="8"/>
      <c r="T811" s="8"/>
      <c r="U811" s="8"/>
      <c r="V811" s="8"/>
      <c r="W811" s="8"/>
      <c r="X811" s="8"/>
      <c r="Y811" s="8"/>
    </row>
    <row r="812" spans="16:25">
      <c r="P812" s="8"/>
      <c r="Q812" s="8"/>
      <c r="R812" s="8"/>
      <c r="S812" s="8"/>
      <c r="T812" s="8"/>
      <c r="U812" s="8"/>
      <c r="V812" s="8"/>
      <c r="W812" s="8"/>
      <c r="X812" s="8"/>
      <c r="Y812" s="8"/>
    </row>
    <row r="813" spans="16:25">
      <c r="P813" s="8"/>
      <c r="Q813" s="8"/>
      <c r="R813" s="8"/>
      <c r="S813" s="8"/>
      <c r="T813" s="8"/>
      <c r="U813" s="8"/>
      <c r="V813" s="8"/>
      <c r="W813" s="8"/>
      <c r="X813" s="8"/>
      <c r="Y813" s="8"/>
    </row>
    <row r="814" spans="16:25">
      <c r="P814" s="8"/>
      <c r="Q814" s="8"/>
      <c r="R814" s="8"/>
      <c r="S814" s="8"/>
      <c r="T814" s="8"/>
      <c r="U814" s="8"/>
      <c r="V814" s="8"/>
      <c r="W814" s="8"/>
      <c r="X814" s="8"/>
      <c r="Y814" s="8"/>
    </row>
    <row r="815" spans="16:25">
      <c r="P815" s="8"/>
      <c r="Q815" s="8"/>
      <c r="R815" s="8"/>
      <c r="S815" s="8"/>
      <c r="T815" s="8"/>
      <c r="U815" s="8"/>
      <c r="V815" s="8"/>
      <c r="W815" s="8"/>
      <c r="X815" s="8"/>
      <c r="Y815" s="8"/>
    </row>
    <row r="816" spans="16:25">
      <c r="P816" s="8"/>
      <c r="Q816" s="8"/>
      <c r="R816" s="8"/>
      <c r="S816" s="8"/>
      <c r="T816" s="8"/>
      <c r="U816" s="8"/>
      <c r="V816" s="8"/>
      <c r="W816" s="8"/>
      <c r="X816" s="8"/>
      <c r="Y816" s="8"/>
    </row>
    <row r="817" spans="16:25">
      <c r="P817" s="8"/>
      <c r="Q817" s="8"/>
      <c r="R817" s="8"/>
      <c r="S817" s="8"/>
      <c r="T817" s="8"/>
      <c r="U817" s="8"/>
      <c r="V817" s="8"/>
      <c r="W817" s="8"/>
      <c r="X817" s="8"/>
      <c r="Y817" s="8"/>
    </row>
    <row r="818" spans="16:25">
      <c r="P818" s="8"/>
      <c r="Q818" s="8"/>
      <c r="R818" s="8"/>
      <c r="S818" s="8"/>
      <c r="T818" s="8"/>
      <c r="U818" s="8"/>
      <c r="V818" s="8"/>
      <c r="W818" s="8"/>
      <c r="X818" s="8"/>
      <c r="Y818" s="8"/>
    </row>
    <row r="819" spans="16:25">
      <c r="P819" s="8"/>
      <c r="Q819" s="8"/>
      <c r="R819" s="8"/>
      <c r="S819" s="8"/>
      <c r="T819" s="8"/>
      <c r="U819" s="8"/>
      <c r="V819" s="8"/>
      <c r="W819" s="8"/>
      <c r="X819" s="8"/>
      <c r="Y819" s="8"/>
    </row>
    <row r="820" spans="16:25">
      <c r="P820" s="8"/>
      <c r="Q820" s="8"/>
      <c r="R820" s="8"/>
      <c r="S820" s="8"/>
      <c r="T820" s="8"/>
      <c r="U820" s="8"/>
      <c r="V820" s="8"/>
      <c r="W820" s="8"/>
      <c r="X820" s="8"/>
      <c r="Y820" s="8"/>
    </row>
    <row r="821" spans="16:25">
      <c r="P821" s="8"/>
      <c r="Q821" s="8"/>
      <c r="R821" s="8"/>
      <c r="S821" s="8"/>
      <c r="T821" s="8"/>
      <c r="U821" s="8"/>
      <c r="V821" s="8"/>
      <c r="W821" s="8"/>
      <c r="X821" s="8"/>
      <c r="Y821" s="8"/>
    </row>
    <row r="822" spans="16:25">
      <c r="P822" s="8"/>
      <c r="Q822" s="8"/>
      <c r="R822" s="8"/>
      <c r="S822" s="8"/>
      <c r="T822" s="8"/>
      <c r="U822" s="8"/>
      <c r="V822" s="8"/>
      <c r="W822" s="8"/>
      <c r="X822" s="8"/>
      <c r="Y822" s="8"/>
    </row>
    <row r="823" spans="16:25">
      <c r="P823" s="8"/>
      <c r="Q823" s="8"/>
      <c r="R823" s="8"/>
      <c r="S823" s="8"/>
      <c r="T823" s="8"/>
      <c r="U823" s="8"/>
      <c r="V823" s="8"/>
      <c r="W823" s="8"/>
      <c r="X823" s="8"/>
      <c r="Y823" s="8"/>
    </row>
    <row r="824" spans="16:25">
      <c r="P824" s="8"/>
      <c r="Q824" s="8"/>
      <c r="R824" s="8"/>
      <c r="S824" s="8"/>
      <c r="T824" s="8"/>
      <c r="U824" s="8"/>
      <c r="V824" s="8"/>
      <c r="W824" s="8"/>
      <c r="X824" s="8"/>
      <c r="Y824" s="8"/>
    </row>
    <row r="825" spans="16:25">
      <c r="P825" s="8"/>
      <c r="Q825" s="8"/>
      <c r="R825" s="8"/>
      <c r="S825" s="8"/>
      <c r="T825" s="8"/>
      <c r="U825" s="8"/>
      <c r="V825" s="8"/>
      <c r="W825" s="8"/>
      <c r="X825" s="8"/>
      <c r="Y825" s="8"/>
    </row>
    <row r="826" spans="16:25">
      <c r="P826" s="8"/>
      <c r="Q826" s="8"/>
      <c r="R826" s="8"/>
      <c r="S826" s="8"/>
      <c r="T826" s="8"/>
      <c r="U826" s="8"/>
      <c r="V826" s="8"/>
      <c r="W826" s="8"/>
      <c r="X826" s="8"/>
      <c r="Y826" s="8"/>
    </row>
    <row r="827" spans="16:25">
      <c r="P827" s="8"/>
      <c r="Q827" s="8"/>
      <c r="R827" s="8"/>
      <c r="S827" s="8"/>
      <c r="T827" s="8"/>
      <c r="U827" s="8"/>
      <c r="V827" s="8"/>
      <c r="W827" s="8"/>
      <c r="X827" s="8"/>
      <c r="Y827" s="8"/>
    </row>
    <row r="828" spans="16:25">
      <c r="P828" s="8"/>
      <c r="Q828" s="8"/>
      <c r="R828" s="8"/>
      <c r="S828" s="8"/>
      <c r="T828" s="8"/>
      <c r="U828" s="8"/>
      <c r="V828" s="8"/>
      <c r="W828" s="8"/>
      <c r="X828" s="8"/>
      <c r="Y828" s="8"/>
    </row>
    <row r="829" spans="16:25">
      <c r="P829" s="8"/>
      <c r="Q829" s="8"/>
      <c r="R829" s="8"/>
      <c r="S829" s="8"/>
      <c r="T829" s="8"/>
      <c r="U829" s="8"/>
      <c r="V829" s="8"/>
      <c r="W829" s="8"/>
      <c r="X829" s="8"/>
      <c r="Y829" s="8"/>
    </row>
    <row r="830" spans="16:25">
      <c r="P830" s="8"/>
      <c r="Q830" s="8"/>
      <c r="R830" s="8"/>
      <c r="S830" s="8"/>
      <c r="T830" s="8"/>
      <c r="U830" s="8"/>
      <c r="V830" s="8"/>
      <c r="W830" s="8"/>
      <c r="X830" s="8"/>
      <c r="Y830" s="8"/>
    </row>
    <row r="831" spans="16:25">
      <c r="P831" s="8"/>
      <c r="Q831" s="8"/>
      <c r="R831" s="8"/>
      <c r="S831" s="8"/>
      <c r="T831" s="8"/>
      <c r="U831" s="8"/>
      <c r="V831" s="8"/>
      <c r="W831" s="8"/>
      <c r="X831" s="8"/>
      <c r="Y831" s="8"/>
    </row>
    <row r="832" spans="16:25">
      <c r="P832" s="8"/>
      <c r="Q832" s="8"/>
      <c r="R832" s="8"/>
      <c r="S832" s="8"/>
      <c r="T832" s="8"/>
      <c r="U832" s="8"/>
      <c r="V832" s="8"/>
      <c r="W832" s="8"/>
      <c r="X832" s="8"/>
      <c r="Y832" s="8"/>
    </row>
    <row r="833" spans="16:25">
      <c r="P833" s="8"/>
      <c r="Q833" s="8"/>
      <c r="R833" s="8"/>
      <c r="S833" s="8"/>
      <c r="T833" s="8"/>
      <c r="U833" s="8"/>
      <c r="V833" s="8"/>
      <c r="W833" s="8"/>
      <c r="X833" s="8"/>
      <c r="Y833" s="8"/>
    </row>
    <row r="834" spans="16:25">
      <c r="P834" s="8"/>
      <c r="Q834" s="8"/>
      <c r="R834" s="8"/>
      <c r="S834" s="8"/>
      <c r="T834" s="8"/>
      <c r="U834" s="8"/>
      <c r="V834" s="8"/>
      <c r="W834" s="8"/>
      <c r="X834" s="8"/>
      <c r="Y834" s="8"/>
    </row>
    <row r="835" spans="16:25">
      <c r="P835" s="8"/>
      <c r="Q835" s="8"/>
      <c r="R835" s="8"/>
      <c r="S835" s="8"/>
      <c r="T835" s="8"/>
      <c r="U835" s="8"/>
      <c r="V835" s="8"/>
      <c r="W835" s="8"/>
      <c r="X835" s="8"/>
      <c r="Y835" s="8"/>
    </row>
    <row r="836" spans="16:25">
      <c r="P836" s="8"/>
      <c r="Q836" s="8"/>
      <c r="R836" s="8"/>
      <c r="S836" s="8"/>
      <c r="T836" s="8"/>
      <c r="U836" s="8"/>
      <c r="V836" s="8"/>
      <c r="W836" s="8"/>
      <c r="X836" s="8"/>
      <c r="Y836" s="8"/>
    </row>
    <row r="837" spans="16:25">
      <c r="P837" s="8"/>
      <c r="Q837" s="8"/>
      <c r="R837" s="8"/>
      <c r="S837" s="8"/>
      <c r="T837" s="8"/>
      <c r="U837" s="8"/>
      <c r="V837" s="8"/>
      <c r="W837" s="8"/>
      <c r="X837" s="8"/>
      <c r="Y837" s="8"/>
    </row>
    <row r="838" spans="16:25">
      <c r="P838" s="8"/>
      <c r="Q838" s="8"/>
      <c r="R838" s="8"/>
      <c r="S838" s="8"/>
      <c r="T838" s="8"/>
      <c r="U838" s="8"/>
      <c r="V838" s="8"/>
      <c r="W838" s="8"/>
      <c r="X838" s="8"/>
      <c r="Y838" s="8"/>
    </row>
    <row r="839" spans="16:25">
      <c r="P839" s="8"/>
      <c r="Q839" s="8"/>
      <c r="R839" s="8"/>
      <c r="S839" s="8"/>
      <c r="T839" s="8"/>
      <c r="U839" s="8"/>
      <c r="V839" s="8"/>
      <c r="W839" s="8"/>
      <c r="X839" s="8"/>
      <c r="Y839" s="8"/>
    </row>
    <row r="840" spans="16:25">
      <c r="P840" s="8"/>
      <c r="Q840" s="8"/>
      <c r="R840" s="8"/>
      <c r="S840" s="8"/>
      <c r="T840" s="8"/>
      <c r="U840" s="8"/>
      <c r="V840" s="8"/>
      <c r="W840" s="8"/>
      <c r="X840" s="8"/>
      <c r="Y840" s="8"/>
    </row>
    <row r="841" spans="16:25">
      <c r="P841" s="8"/>
      <c r="Q841" s="8"/>
      <c r="R841" s="8"/>
      <c r="S841" s="8"/>
      <c r="T841" s="8"/>
      <c r="U841" s="8"/>
      <c r="V841" s="8"/>
      <c r="W841" s="8"/>
      <c r="X841" s="8"/>
      <c r="Y841" s="8"/>
    </row>
    <row r="842" spans="16:25">
      <c r="P842" s="8"/>
      <c r="Q842" s="8"/>
      <c r="R842" s="8"/>
      <c r="S842" s="8"/>
      <c r="T842" s="8"/>
      <c r="U842" s="8"/>
      <c r="V842" s="8"/>
      <c r="W842" s="8"/>
      <c r="X842" s="8"/>
      <c r="Y842" s="8"/>
    </row>
    <row r="843" spans="16:25">
      <c r="P843" s="8"/>
      <c r="Q843" s="8"/>
      <c r="R843" s="8"/>
      <c r="S843" s="8"/>
      <c r="T843" s="8"/>
      <c r="U843" s="8"/>
      <c r="V843" s="8"/>
      <c r="W843" s="8"/>
      <c r="X843" s="8"/>
      <c r="Y843" s="8"/>
    </row>
    <row r="844" spans="16:25">
      <c r="P844" s="8"/>
      <c r="Q844" s="8"/>
      <c r="R844" s="8"/>
      <c r="S844" s="8"/>
      <c r="T844" s="8"/>
      <c r="U844" s="8"/>
      <c r="V844" s="8"/>
      <c r="W844" s="8"/>
      <c r="X844" s="8"/>
      <c r="Y844" s="8"/>
    </row>
    <row r="845" spans="16:25">
      <c r="P845" s="8"/>
      <c r="Q845" s="8"/>
      <c r="R845" s="8"/>
      <c r="S845" s="8"/>
      <c r="T845" s="8"/>
      <c r="U845" s="8"/>
      <c r="V845" s="8"/>
      <c r="W845" s="8"/>
      <c r="X845" s="8"/>
      <c r="Y845" s="8"/>
    </row>
    <row r="846" spans="16:25">
      <c r="P846" s="8"/>
      <c r="Q846" s="8"/>
      <c r="R846" s="8"/>
      <c r="S846" s="8"/>
      <c r="T846" s="8"/>
      <c r="U846" s="8"/>
      <c r="V846" s="8"/>
      <c r="W846" s="8"/>
      <c r="X846" s="8"/>
      <c r="Y846" s="8"/>
    </row>
    <row r="847" spans="16:25">
      <c r="P847" s="8"/>
      <c r="Q847" s="8"/>
      <c r="R847" s="8"/>
      <c r="S847" s="8"/>
      <c r="T847" s="8"/>
      <c r="U847" s="8"/>
      <c r="V847" s="8"/>
      <c r="W847" s="8"/>
      <c r="X847" s="8"/>
      <c r="Y847" s="8"/>
    </row>
    <row r="848" spans="16:25">
      <c r="P848" s="8"/>
      <c r="Q848" s="8"/>
      <c r="R848" s="8"/>
      <c r="S848" s="8"/>
      <c r="T848" s="8"/>
      <c r="U848" s="8"/>
      <c r="V848" s="8"/>
      <c r="W848" s="8"/>
      <c r="X848" s="8"/>
      <c r="Y848" s="8"/>
    </row>
    <row r="849" spans="16:25">
      <c r="P849" s="8"/>
      <c r="Q849" s="8"/>
      <c r="R849" s="8"/>
      <c r="S849" s="8"/>
      <c r="T849" s="8"/>
      <c r="U849" s="8"/>
      <c r="V849" s="8"/>
      <c r="W849" s="8"/>
      <c r="X849" s="8"/>
      <c r="Y849" s="8"/>
    </row>
    <row r="850" spans="16:25">
      <c r="P850" s="8"/>
      <c r="Q850" s="8"/>
      <c r="R850" s="8"/>
      <c r="S850" s="8"/>
      <c r="T850" s="8"/>
      <c r="U850" s="8"/>
      <c r="V850" s="8"/>
      <c r="W850" s="8"/>
      <c r="X850" s="8"/>
      <c r="Y850" s="8"/>
    </row>
    <row r="851" spans="16:25">
      <c r="P851" s="8"/>
      <c r="Q851" s="8"/>
      <c r="R851" s="8"/>
      <c r="S851" s="8"/>
      <c r="T851" s="8"/>
      <c r="U851" s="8"/>
      <c r="V851" s="8"/>
      <c r="W851" s="8"/>
      <c r="X851" s="8"/>
      <c r="Y851" s="8"/>
    </row>
    <row r="852" spans="16:25">
      <c r="P852" s="8"/>
      <c r="Q852" s="8"/>
      <c r="R852" s="8"/>
      <c r="S852" s="8"/>
      <c r="T852" s="8"/>
      <c r="U852" s="8"/>
      <c r="V852" s="8"/>
      <c r="W852" s="8"/>
      <c r="X852" s="8"/>
      <c r="Y852" s="8"/>
    </row>
    <row r="853" spans="16:25">
      <c r="P853" s="8"/>
      <c r="Q853" s="8"/>
      <c r="R853" s="8"/>
      <c r="S853" s="8"/>
      <c r="T853" s="8"/>
      <c r="U853" s="8"/>
      <c r="V853" s="8"/>
      <c r="W853" s="8"/>
      <c r="X853" s="8"/>
      <c r="Y853" s="8"/>
    </row>
    <row r="854" spans="16:25">
      <c r="P854" s="8"/>
      <c r="Q854" s="8"/>
      <c r="R854" s="8"/>
      <c r="S854" s="8"/>
      <c r="T854" s="8"/>
      <c r="U854" s="8"/>
      <c r="V854" s="8"/>
      <c r="W854" s="8"/>
      <c r="X854" s="8"/>
      <c r="Y854" s="8"/>
    </row>
    <row r="855" spans="16:25">
      <c r="P855" s="8"/>
      <c r="Q855" s="8"/>
      <c r="R855" s="8"/>
      <c r="S855" s="8"/>
      <c r="T855" s="8"/>
      <c r="U855" s="8"/>
      <c r="V855" s="8"/>
      <c r="W855" s="8"/>
      <c r="X855" s="8"/>
      <c r="Y855" s="8"/>
    </row>
    <row r="856" spans="16:25">
      <c r="P856" s="8"/>
      <c r="Q856" s="8"/>
      <c r="R856" s="8"/>
      <c r="S856" s="8"/>
      <c r="T856" s="8"/>
      <c r="U856" s="8"/>
      <c r="V856" s="8"/>
      <c r="W856" s="8"/>
      <c r="X856" s="8"/>
      <c r="Y856" s="8"/>
    </row>
    <row r="857" spans="16:25">
      <c r="P857" s="8"/>
      <c r="Q857" s="8"/>
      <c r="R857" s="8"/>
      <c r="S857" s="8"/>
      <c r="T857" s="8"/>
      <c r="U857" s="8"/>
      <c r="V857" s="8"/>
      <c r="W857" s="8"/>
      <c r="X857" s="8"/>
      <c r="Y857" s="8"/>
    </row>
    <row r="858" spans="16:25">
      <c r="P858" s="8"/>
      <c r="Q858" s="8"/>
      <c r="R858" s="8"/>
      <c r="S858" s="8"/>
      <c r="T858" s="8"/>
      <c r="U858" s="8"/>
      <c r="V858" s="8"/>
      <c r="W858" s="8"/>
      <c r="X858" s="8"/>
      <c r="Y858" s="8"/>
    </row>
    <row r="859" spans="16:25">
      <c r="P859" s="8"/>
      <c r="Q859" s="8"/>
      <c r="R859" s="8"/>
      <c r="S859" s="8"/>
      <c r="T859" s="8"/>
      <c r="U859" s="8"/>
      <c r="V859" s="8"/>
      <c r="W859" s="8"/>
      <c r="X859" s="8"/>
      <c r="Y859" s="8"/>
    </row>
    <row r="860" spans="16:25">
      <c r="P860" s="8"/>
      <c r="Q860" s="8"/>
      <c r="R860" s="8"/>
      <c r="S860" s="8"/>
      <c r="T860" s="8"/>
      <c r="U860" s="8"/>
      <c r="V860" s="8"/>
      <c r="W860" s="8"/>
      <c r="X860" s="8"/>
      <c r="Y860" s="8"/>
    </row>
    <row r="861" spans="16:25">
      <c r="P861" s="8"/>
      <c r="Q861" s="8"/>
      <c r="R861" s="8"/>
      <c r="S861" s="8"/>
      <c r="T861" s="8"/>
      <c r="U861" s="8"/>
      <c r="V861" s="8"/>
      <c r="W861" s="8"/>
      <c r="X861" s="8"/>
      <c r="Y861" s="8"/>
    </row>
    <row r="862" spans="16:25">
      <c r="P862" s="8"/>
      <c r="Q862" s="8"/>
      <c r="R862" s="8"/>
      <c r="S862" s="8"/>
      <c r="T862" s="8"/>
      <c r="U862" s="8"/>
      <c r="V862" s="8"/>
      <c r="W862" s="8"/>
      <c r="X862" s="8"/>
      <c r="Y862" s="8"/>
    </row>
    <row r="863" spans="16:25">
      <c r="P863" s="8"/>
      <c r="Q863" s="8"/>
      <c r="R863" s="8"/>
      <c r="S863" s="8"/>
      <c r="T863" s="8"/>
      <c r="U863" s="8"/>
      <c r="V863" s="8"/>
      <c r="W863" s="8"/>
      <c r="X863" s="8"/>
      <c r="Y863" s="8"/>
    </row>
    <row r="864" spans="16:25">
      <c r="P864" s="8"/>
      <c r="Q864" s="8"/>
      <c r="R864" s="8"/>
      <c r="S864" s="8"/>
      <c r="T864" s="8"/>
      <c r="U864" s="8"/>
      <c r="V864" s="8"/>
      <c r="W864" s="8"/>
      <c r="X864" s="8"/>
      <c r="Y864" s="8"/>
    </row>
    <row r="865" spans="16:25">
      <c r="P865" s="8"/>
      <c r="Q865" s="8"/>
      <c r="R865" s="8"/>
      <c r="S865" s="8"/>
      <c r="T865" s="8"/>
      <c r="U865" s="8"/>
      <c r="V865" s="8"/>
      <c r="W865" s="8"/>
      <c r="X865" s="8"/>
      <c r="Y865" s="8"/>
    </row>
    <row r="866" spans="16:25">
      <c r="P866" s="8"/>
      <c r="Q866" s="8"/>
      <c r="R866" s="8"/>
      <c r="S866" s="8"/>
      <c r="T866" s="8"/>
      <c r="U866" s="8"/>
      <c r="V866" s="8"/>
      <c r="W866" s="8"/>
      <c r="X866" s="8"/>
      <c r="Y866" s="8"/>
    </row>
    <row r="867" spans="16:25">
      <c r="P867" s="8"/>
      <c r="Q867" s="8"/>
      <c r="R867" s="8"/>
      <c r="S867" s="8"/>
      <c r="T867" s="8"/>
      <c r="U867" s="8"/>
      <c r="V867" s="8"/>
      <c r="W867" s="8"/>
      <c r="X867" s="8"/>
      <c r="Y867" s="8"/>
    </row>
    <row r="868" spans="16:25">
      <c r="P868" s="8"/>
      <c r="Q868" s="8"/>
      <c r="R868" s="8"/>
      <c r="S868" s="8"/>
      <c r="T868" s="8"/>
      <c r="U868" s="8"/>
      <c r="V868" s="8"/>
      <c r="W868" s="8"/>
      <c r="X868" s="8"/>
      <c r="Y868" s="8"/>
    </row>
    <row r="869" spans="16:25">
      <c r="P869" s="8"/>
      <c r="Q869" s="8"/>
      <c r="R869" s="8"/>
      <c r="S869" s="8"/>
      <c r="T869" s="8"/>
      <c r="U869" s="8"/>
      <c r="V869" s="8"/>
      <c r="W869" s="8"/>
      <c r="X869" s="8"/>
      <c r="Y869" s="8"/>
    </row>
    <row r="870" spans="16:25">
      <c r="P870" s="8"/>
      <c r="Q870" s="8"/>
      <c r="R870" s="8"/>
      <c r="S870" s="8"/>
      <c r="T870" s="8"/>
      <c r="U870" s="8"/>
      <c r="V870" s="8"/>
      <c r="W870" s="8"/>
      <c r="X870" s="8"/>
      <c r="Y870" s="8"/>
    </row>
    <row r="871" spans="16:25">
      <c r="P871" s="8"/>
      <c r="Q871" s="8"/>
      <c r="R871" s="8"/>
      <c r="S871" s="8"/>
      <c r="T871" s="8"/>
      <c r="U871" s="8"/>
      <c r="V871" s="8"/>
      <c r="W871" s="8"/>
      <c r="X871" s="8"/>
      <c r="Y871" s="8"/>
    </row>
    <row r="872" spans="16:25">
      <c r="P872" s="8"/>
      <c r="Q872" s="8"/>
      <c r="R872" s="8"/>
      <c r="S872" s="8"/>
      <c r="T872" s="8"/>
      <c r="U872" s="8"/>
      <c r="V872" s="8"/>
      <c r="W872" s="8"/>
      <c r="X872" s="8"/>
      <c r="Y872" s="8"/>
    </row>
    <row r="873" spans="16:25">
      <c r="P873" s="8"/>
      <c r="Q873" s="8"/>
      <c r="R873" s="8"/>
      <c r="S873" s="8"/>
      <c r="T873" s="8"/>
      <c r="U873" s="8"/>
      <c r="V873" s="8"/>
      <c r="W873" s="8"/>
      <c r="X873" s="8"/>
      <c r="Y873" s="8"/>
    </row>
    <row r="874" spans="16:25">
      <c r="P874" s="8"/>
      <c r="Q874" s="8"/>
      <c r="R874" s="8"/>
      <c r="S874" s="8"/>
      <c r="T874" s="8"/>
      <c r="U874" s="8"/>
      <c r="V874" s="8"/>
      <c r="W874" s="8"/>
      <c r="X874" s="8"/>
      <c r="Y874" s="8"/>
    </row>
    <row r="875" spans="16:25">
      <c r="P875" s="8"/>
      <c r="Q875" s="8"/>
      <c r="R875" s="8"/>
      <c r="S875" s="8"/>
      <c r="T875" s="8"/>
      <c r="U875" s="8"/>
      <c r="V875" s="8"/>
      <c r="W875" s="8"/>
      <c r="X875" s="8"/>
      <c r="Y875" s="8"/>
    </row>
    <row r="876" spans="16:25">
      <c r="P876" s="8"/>
      <c r="Q876" s="8"/>
      <c r="R876" s="8"/>
      <c r="S876" s="8"/>
      <c r="T876" s="8"/>
      <c r="U876" s="8"/>
      <c r="V876" s="8"/>
      <c r="W876" s="8"/>
      <c r="X876" s="8"/>
      <c r="Y876" s="8"/>
    </row>
    <row r="877" spans="16:25">
      <c r="P877" s="8"/>
      <c r="Q877" s="8"/>
      <c r="R877" s="8"/>
      <c r="S877" s="8"/>
      <c r="T877" s="8"/>
      <c r="U877" s="8"/>
      <c r="V877" s="8"/>
      <c r="W877" s="8"/>
      <c r="X877" s="8"/>
      <c r="Y877" s="8"/>
    </row>
    <row r="878" spans="16:25">
      <c r="P878" s="8"/>
      <c r="Q878" s="8"/>
      <c r="R878" s="8"/>
      <c r="S878" s="8"/>
      <c r="T878" s="8"/>
      <c r="U878" s="8"/>
      <c r="V878" s="8"/>
      <c r="W878" s="8"/>
      <c r="X878" s="8"/>
      <c r="Y878" s="8"/>
    </row>
    <row r="879" spans="16:25">
      <c r="P879" s="8"/>
      <c r="Q879" s="8"/>
      <c r="R879" s="8"/>
      <c r="S879" s="8"/>
      <c r="T879" s="8"/>
      <c r="U879" s="8"/>
      <c r="V879" s="8"/>
      <c r="W879" s="8"/>
      <c r="X879" s="8"/>
      <c r="Y879" s="8"/>
    </row>
    <row r="880" spans="16:25">
      <c r="P880" s="8"/>
      <c r="Q880" s="8"/>
      <c r="R880" s="8"/>
      <c r="S880" s="8"/>
      <c r="T880" s="8"/>
      <c r="U880" s="8"/>
      <c r="V880" s="8"/>
      <c r="W880" s="8"/>
      <c r="X880" s="8"/>
      <c r="Y880" s="8"/>
    </row>
    <row r="881" spans="16:25">
      <c r="P881" s="8"/>
      <c r="Q881" s="8"/>
      <c r="R881" s="8"/>
      <c r="S881" s="8"/>
      <c r="T881" s="8"/>
      <c r="U881" s="8"/>
      <c r="V881" s="8"/>
      <c r="W881" s="8"/>
      <c r="X881" s="8"/>
      <c r="Y881" s="8"/>
    </row>
    <row r="882" spans="16:25">
      <c r="P882" s="8"/>
      <c r="Q882" s="8"/>
      <c r="R882" s="8"/>
      <c r="S882" s="8"/>
      <c r="T882" s="8"/>
      <c r="U882" s="8"/>
      <c r="V882" s="8"/>
      <c r="W882" s="8"/>
      <c r="X882" s="8"/>
      <c r="Y882" s="8"/>
    </row>
    <row r="883" spans="16:25">
      <c r="P883" s="8"/>
      <c r="Q883" s="8"/>
      <c r="R883" s="8"/>
      <c r="S883" s="8"/>
      <c r="T883" s="8"/>
      <c r="U883" s="8"/>
      <c r="V883" s="8"/>
      <c r="W883" s="8"/>
      <c r="X883" s="8"/>
      <c r="Y883" s="8"/>
    </row>
    <row r="884" spans="16:25">
      <c r="P884" s="8"/>
      <c r="Q884" s="8"/>
      <c r="R884" s="8"/>
      <c r="S884" s="8"/>
      <c r="T884" s="8"/>
      <c r="U884" s="8"/>
      <c r="V884" s="8"/>
      <c r="W884" s="8"/>
      <c r="X884" s="8"/>
      <c r="Y884" s="8"/>
    </row>
    <row r="885" spans="16:25">
      <c r="P885" s="8"/>
      <c r="Q885" s="8"/>
      <c r="R885" s="8"/>
      <c r="S885" s="8"/>
      <c r="T885" s="8"/>
      <c r="U885" s="8"/>
      <c r="V885" s="8"/>
      <c r="W885" s="8"/>
      <c r="X885" s="8"/>
      <c r="Y885" s="8"/>
    </row>
    <row r="886" spans="16:25">
      <c r="P886" s="8"/>
      <c r="Q886" s="8"/>
      <c r="R886" s="8"/>
      <c r="S886" s="8"/>
      <c r="T886" s="8"/>
      <c r="U886" s="8"/>
      <c r="V886" s="8"/>
      <c r="W886" s="8"/>
      <c r="X886" s="8"/>
      <c r="Y886" s="8"/>
    </row>
    <row r="887" spans="16:25">
      <c r="P887" s="8"/>
      <c r="Q887" s="8"/>
      <c r="R887" s="8"/>
      <c r="S887" s="8"/>
      <c r="T887" s="8"/>
      <c r="U887" s="8"/>
      <c r="V887" s="8"/>
      <c r="W887" s="8"/>
      <c r="X887" s="8"/>
      <c r="Y887" s="8"/>
    </row>
    <row r="888" spans="16:25">
      <c r="P888" s="8"/>
      <c r="Q888" s="8"/>
      <c r="R888" s="8"/>
      <c r="S888" s="8"/>
      <c r="T888" s="8"/>
      <c r="U888" s="8"/>
      <c r="V888" s="8"/>
      <c r="W888" s="8"/>
      <c r="X888" s="8"/>
      <c r="Y888" s="8"/>
    </row>
    <row r="889" spans="16:25">
      <c r="P889" s="8"/>
      <c r="Q889" s="8"/>
      <c r="R889" s="8"/>
      <c r="S889" s="8"/>
      <c r="T889" s="8"/>
      <c r="U889" s="8"/>
      <c r="V889" s="8"/>
      <c r="W889" s="8"/>
      <c r="X889" s="8"/>
      <c r="Y889" s="8"/>
    </row>
    <row r="890" spans="16:25">
      <c r="P890" s="8"/>
      <c r="Q890" s="8"/>
      <c r="R890" s="8"/>
      <c r="S890" s="8"/>
      <c r="T890" s="8"/>
      <c r="U890" s="8"/>
      <c r="V890" s="8"/>
      <c r="W890" s="8"/>
      <c r="X890" s="8"/>
      <c r="Y890" s="8"/>
    </row>
    <row r="891" spans="16:25">
      <c r="P891" s="8"/>
      <c r="Q891" s="8"/>
      <c r="R891" s="8"/>
      <c r="S891" s="8"/>
      <c r="T891" s="8"/>
      <c r="U891" s="8"/>
      <c r="V891" s="8"/>
      <c r="W891" s="8"/>
      <c r="X891" s="8"/>
      <c r="Y891" s="8"/>
    </row>
    <row r="892" spans="16:25">
      <c r="P892" s="8"/>
      <c r="Q892" s="8"/>
      <c r="R892" s="8"/>
      <c r="S892" s="8"/>
      <c r="T892" s="8"/>
      <c r="U892" s="8"/>
      <c r="V892" s="8"/>
      <c r="W892" s="8"/>
      <c r="X892" s="8"/>
      <c r="Y892" s="8"/>
    </row>
    <row r="893" spans="16:25">
      <c r="P893" s="8"/>
      <c r="Q893" s="8"/>
      <c r="R893" s="8"/>
      <c r="S893" s="8"/>
      <c r="T893" s="8"/>
      <c r="U893" s="8"/>
      <c r="V893" s="8"/>
      <c r="W893" s="8"/>
      <c r="X893" s="8"/>
      <c r="Y893" s="8"/>
    </row>
    <row r="894" spans="16:25">
      <c r="P894" s="8"/>
      <c r="Q894" s="8"/>
      <c r="R894" s="8"/>
      <c r="S894" s="8"/>
      <c r="T894" s="8"/>
      <c r="U894" s="8"/>
      <c r="V894" s="8"/>
      <c r="W894" s="8"/>
      <c r="X894" s="8"/>
      <c r="Y894" s="8"/>
    </row>
    <row r="895" spans="16:25">
      <c r="P895" s="8"/>
      <c r="Q895" s="8"/>
      <c r="R895" s="8"/>
      <c r="S895" s="8"/>
      <c r="T895" s="8"/>
      <c r="U895" s="8"/>
      <c r="V895" s="8"/>
      <c r="W895" s="8"/>
      <c r="X895" s="8"/>
      <c r="Y895" s="8"/>
    </row>
    <row r="896" spans="16:25">
      <c r="P896" s="8"/>
      <c r="Q896" s="8"/>
      <c r="R896" s="8"/>
      <c r="S896" s="8"/>
      <c r="T896" s="8"/>
      <c r="U896" s="8"/>
      <c r="V896" s="8"/>
      <c r="W896" s="8"/>
      <c r="X896" s="8"/>
      <c r="Y896" s="8"/>
    </row>
    <row r="897" spans="16:25">
      <c r="P897" s="8"/>
      <c r="Q897" s="8"/>
      <c r="R897" s="8"/>
      <c r="S897" s="8"/>
      <c r="T897" s="8"/>
      <c r="U897" s="8"/>
      <c r="V897" s="8"/>
      <c r="W897" s="8"/>
      <c r="X897" s="8"/>
      <c r="Y897" s="8"/>
    </row>
    <row r="898" spans="16:25">
      <c r="P898" s="8"/>
      <c r="Q898" s="8"/>
      <c r="R898" s="8"/>
      <c r="S898" s="8"/>
      <c r="T898" s="8"/>
      <c r="U898" s="8"/>
      <c r="V898" s="8"/>
      <c r="W898" s="8"/>
      <c r="X898" s="8"/>
      <c r="Y898" s="8"/>
    </row>
    <row r="899" spans="16:25">
      <c r="P899" s="8"/>
      <c r="Q899" s="8"/>
      <c r="R899" s="8"/>
      <c r="S899" s="8"/>
      <c r="T899" s="8"/>
      <c r="U899" s="8"/>
      <c r="V899" s="8"/>
      <c r="W899" s="8"/>
      <c r="X899" s="8"/>
      <c r="Y899" s="8"/>
    </row>
    <row r="900" spans="16:25">
      <c r="P900" s="8"/>
      <c r="Q900" s="8"/>
      <c r="R900" s="8"/>
      <c r="S900" s="8"/>
      <c r="T900" s="8"/>
      <c r="U900" s="8"/>
      <c r="V900" s="8"/>
      <c r="W900" s="8"/>
      <c r="X900" s="8"/>
      <c r="Y900" s="8"/>
    </row>
    <row r="901" spans="16:25">
      <c r="P901" s="8"/>
      <c r="Q901" s="8"/>
      <c r="R901" s="8"/>
      <c r="S901" s="8"/>
      <c r="T901" s="8"/>
      <c r="U901" s="8"/>
      <c r="V901" s="8"/>
      <c r="W901" s="8"/>
      <c r="X901" s="8"/>
      <c r="Y901" s="8"/>
    </row>
    <row r="902" spans="16:25">
      <c r="P902" s="8"/>
      <c r="Q902" s="8"/>
      <c r="R902" s="8"/>
      <c r="S902" s="8"/>
      <c r="T902" s="8"/>
      <c r="U902" s="8"/>
      <c r="V902" s="8"/>
      <c r="W902" s="8"/>
      <c r="X902" s="8"/>
      <c r="Y902" s="8"/>
    </row>
    <row r="903" spans="16:25">
      <c r="P903" s="8"/>
      <c r="Q903" s="8"/>
      <c r="R903" s="8"/>
      <c r="S903" s="8"/>
      <c r="T903" s="8"/>
      <c r="U903" s="8"/>
      <c r="V903" s="8"/>
      <c r="W903" s="8"/>
      <c r="X903" s="8"/>
      <c r="Y903" s="8"/>
    </row>
    <row r="904" spans="16:25">
      <c r="P904" s="8"/>
      <c r="Q904" s="8"/>
      <c r="R904" s="8"/>
      <c r="S904" s="8"/>
      <c r="T904" s="8"/>
      <c r="U904" s="8"/>
      <c r="V904" s="8"/>
      <c r="W904" s="8"/>
      <c r="X904" s="8"/>
      <c r="Y904" s="8"/>
    </row>
    <row r="905" spans="16:25">
      <c r="P905" s="8"/>
      <c r="Q905" s="8"/>
      <c r="R905" s="8"/>
      <c r="S905" s="8"/>
      <c r="T905" s="8"/>
      <c r="U905" s="8"/>
      <c r="V905" s="8"/>
      <c r="W905" s="8"/>
      <c r="X905" s="8"/>
      <c r="Y905" s="8"/>
    </row>
    <row r="906" spans="16:25">
      <c r="P906" s="8"/>
      <c r="Q906" s="8"/>
      <c r="R906" s="8"/>
      <c r="S906" s="8"/>
      <c r="T906" s="8"/>
      <c r="U906" s="8"/>
      <c r="V906" s="8"/>
      <c r="W906" s="8"/>
      <c r="X906" s="8"/>
      <c r="Y906" s="8"/>
    </row>
    <row r="907" spans="16:25">
      <c r="P907" s="8"/>
      <c r="Q907" s="8"/>
      <c r="R907" s="8"/>
      <c r="S907" s="8"/>
      <c r="T907" s="8"/>
      <c r="U907" s="8"/>
      <c r="V907" s="8"/>
      <c r="W907" s="8"/>
      <c r="X907" s="8"/>
      <c r="Y907" s="8"/>
    </row>
    <row r="908" spans="16:25">
      <c r="P908" s="8"/>
      <c r="Q908" s="8"/>
      <c r="R908" s="8"/>
      <c r="S908" s="8"/>
      <c r="T908" s="8"/>
      <c r="U908" s="8"/>
      <c r="V908" s="8"/>
      <c r="W908" s="8"/>
      <c r="X908" s="8"/>
      <c r="Y908" s="8"/>
    </row>
    <row r="909" spans="16:25">
      <c r="P909" s="8"/>
      <c r="Q909" s="8"/>
      <c r="R909" s="8"/>
      <c r="S909" s="8"/>
      <c r="T909" s="8"/>
      <c r="U909" s="8"/>
      <c r="V909" s="8"/>
      <c r="W909" s="8"/>
      <c r="X909" s="8"/>
      <c r="Y909" s="8"/>
    </row>
    <row r="910" spans="16:25">
      <c r="P910" s="8"/>
      <c r="Q910" s="8"/>
      <c r="R910" s="8"/>
      <c r="S910" s="8"/>
      <c r="T910" s="8"/>
      <c r="U910" s="8"/>
      <c r="V910" s="8"/>
      <c r="W910" s="8"/>
      <c r="X910" s="8"/>
      <c r="Y910" s="8"/>
    </row>
    <row r="911" spans="16:25">
      <c r="P911" s="8"/>
      <c r="Q911" s="8"/>
      <c r="R911" s="8"/>
      <c r="S911" s="8"/>
      <c r="T911" s="8"/>
      <c r="U911" s="8"/>
      <c r="V911" s="8"/>
      <c r="W911" s="8"/>
      <c r="X911" s="8"/>
      <c r="Y911" s="8"/>
    </row>
    <row r="912" spans="16:25">
      <c r="P912" s="8"/>
      <c r="Q912" s="8"/>
      <c r="R912" s="8"/>
      <c r="S912" s="8"/>
      <c r="T912" s="8"/>
      <c r="U912" s="8"/>
      <c r="V912" s="8"/>
      <c r="W912" s="8"/>
      <c r="X912" s="8"/>
      <c r="Y912" s="8"/>
    </row>
    <row r="913" spans="16:25">
      <c r="P913" s="8"/>
      <c r="Q913" s="8"/>
      <c r="R913" s="8"/>
      <c r="S913" s="8"/>
      <c r="T913" s="8"/>
      <c r="U913" s="8"/>
      <c r="V913" s="8"/>
      <c r="W913" s="8"/>
      <c r="X913" s="8"/>
      <c r="Y913" s="8"/>
    </row>
    <row r="914" spans="16:25">
      <c r="P914" s="8"/>
      <c r="Q914" s="8"/>
      <c r="R914" s="8"/>
      <c r="S914" s="8"/>
      <c r="T914" s="8"/>
      <c r="U914" s="8"/>
      <c r="V914" s="8"/>
      <c r="W914" s="8"/>
      <c r="X914" s="8"/>
      <c r="Y914" s="8"/>
    </row>
    <row r="915" spans="16:25">
      <c r="P915" s="8"/>
      <c r="Q915" s="8"/>
      <c r="R915" s="8"/>
      <c r="S915" s="8"/>
      <c r="T915" s="8"/>
      <c r="U915" s="8"/>
      <c r="V915" s="8"/>
      <c r="W915" s="8"/>
      <c r="X915" s="8"/>
      <c r="Y915" s="8"/>
    </row>
    <row r="916" spans="16:25">
      <c r="P916" s="8"/>
      <c r="Q916" s="8"/>
      <c r="R916" s="8"/>
      <c r="S916" s="8"/>
      <c r="T916" s="8"/>
      <c r="U916" s="8"/>
      <c r="V916" s="8"/>
      <c r="W916" s="8"/>
      <c r="X916" s="8"/>
      <c r="Y916" s="8"/>
    </row>
    <row r="917" spans="16:25">
      <c r="P917" s="8"/>
      <c r="Q917" s="8"/>
      <c r="R917" s="8"/>
      <c r="S917" s="8"/>
      <c r="T917" s="8"/>
      <c r="U917" s="8"/>
      <c r="V917" s="8"/>
      <c r="W917" s="8"/>
      <c r="X917" s="8"/>
      <c r="Y917" s="8"/>
    </row>
    <row r="918" spans="16:25">
      <c r="P918" s="8"/>
      <c r="Q918" s="8"/>
      <c r="R918" s="8"/>
      <c r="S918" s="8"/>
      <c r="T918" s="8"/>
      <c r="U918" s="8"/>
      <c r="V918" s="8"/>
      <c r="W918" s="8"/>
      <c r="X918" s="8"/>
      <c r="Y918" s="8"/>
    </row>
    <row r="919" spans="16:25">
      <c r="P919" s="8"/>
      <c r="Q919" s="8"/>
      <c r="R919" s="8"/>
      <c r="S919" s="8"/>
      <c r="T919" s="8"/>
      <c r="U919" s="8"/>
      <c r="V919" s="8"/>
      <c r="W919" s="8"/>
      <c r="X919" s="8"/>
      <c r="Y919" s="8"/>
    </row>
    <row r="920" spans="16:25">
      <c r="P920" s="8"/>
      <c r="Q920" s="8"/>
      <c r="R920" s="8"/>
      <c r="S920" s="8"/>
      <c r="T920" s="8"/>
      <c r="U920" s="8"/>
      <c r="V920" s="8"/>
      <c r="W920" s="8"/>
      <c r="X920" s="8"/>
      <c r="Y920" s="8"/>
    </row>
    <row r="921" spans="16:25">
      <c r="P921" s="8"/>
      <c r="Q921" s="8"/>
      <c r="R921" s="8"/>
      <c r="S921" s="8"/>
      <c r="T921" s="8"/>
      <c r="U921" s="8"/>
      <c r="V921" s="8"/>
      <c r="W921" s="8"/>
      <c r="X921" s="8"/>
      <c r="Y921" s="8"/>
    </row>
    <row r="922" spans="16:25">
      <c r="P922" s="8"/>
      <c r="Q922" s="8"/>
      <c r="R922" s="8"/>
      <c r="S922" s="8"/>
      <c r="T922" s="8"/>
      <c r="U922" s="8"/>
      <c r="V922" s="8"/>
      <c r="W922" s="8"/>
      <c r="X922" s="8"/>
      <c r="Y922" s="8"/>
    </row>
    <row r="923" spans="16:25">
      <c r="P923" s="8"/>
      <c r="Q923" s="8"/>
      <c r="R923" s="8"/>
      <c r="S923" s="8"/>
      <c r="T923" s="8"/>
      <c r="U923" s="8"/>
      <c r="V923" s="8"/>
      <c r="W923" s="8"/>
      <c r="X923" s="8"/>
      <c r="Y923" s="8"/>
    </row>
    <row r="924" spans="16:25">
      <c r="P924" s="8"/>
      <c r="Q924" s="8"/>
      <c r="R924" s="8"/>
      <c r="S924" s="8"/>
      <c r="T924" s="8"/>
      <c r="U924" s="8"/>
      <c r="V924" s="8"/>
      <c r="W924" s="8"/>
      <c r="X924" s="8"/>
      <c r="Y924" s="8"/>
    </row>
    <row r="925" spans="16:25">
      <c r="P925" s="8"/>
      <c r="Q925" s="8"/>
      <c r="R925" s="8"/>
      <c r="S925" s="8"/>
      <c r="T925" s="8"/>
      <c r="U925" s="8"/>
      <c r="V925" s="8"/>
      <c r="W925" s="8"/>
      <c r="X925" s="8"/>
      <c r="Y925" s="8"/>
    </row>
    <row r="926" spans="16:25">
      <c r="P926" s="8"/>
      <c r="Q926" s="8"/>
      <c r="R926" s="8"/>
      <c r="S926" s="8"/>
      <c r="T926" s="8"/>
      <c r="U926" s="8"/>
      <c r="V926" s="8"/>
      <c r="W926" s="8"/>
      <c r="X926" s="8"/>
      <c r="Y926" s="8"/>
    </row>
    <row r="927" spans="16:25">
      <c r="P927" s="8"/>
      <c r="Q927" s="8"/>
      <c r="R927" s="8"/>
      <c r="S927" s="8"/>
      <c r="T927" s="8"/>
      <c r="U927" s="8"/>
      <c r="V927" s="8"/>
      <c r="W927" s="8"/>
      <c r="X927" s="8"/>
      <c r="Y927" s="8"/>
    </row>
    <row r="928" spans="16:25">
      <c r="P928" s="8"/>
      <c r="Q928" s="8"/>
      <c r="R928" s="8"/>
      <c r="S928" s="8"/>
      <c r="T928" s="8"/>
      <c r="U928" s="8"/>
      <c r="V928" s="8"/>
      <c r="W928" s="8"/>
      <c r="X928" s="8"/>
      <c r="Y928" s="8"/>
    </row>
    <row r="929" spans="16:25">
      <c r="P929" s="8"/>
      <c r="Q929" s="8"/>
      <c r="R929" s="8"/>
      <c r="S929" s="8"/>
      <c r="T929" s="8"/>
      <c r="U929" s="8"/>
      <c r="V929" s="8"/>
      <c r="W929" s="8"/>
      <c r="X929" s="8"/>
      <c r="Y929" s="8"/>
    </row>
    <row r="930" spans="16:25">
      <c r="P930" s="8"/>
      <c r="Q930" s="8"/>
      <c r="R930" s="8"/>
      <c r="S930" s="8"/>
      <c r="T930" s="8"/>
      <c r="U930" s="8"/>
      <c r="V930" s="8"/>
      <c r="W930" s="8"/>
      <c r="X930" s="8"/>
      <c r="Y930" s="8"/>
    </row>
    <row r="931" spans="16:25">
      <c r="P931" s="8"/>
      <c r="Q931" s="8"/>
      <c r="R931" s="8"/>
      <c r="S931" s="8"/>
      <c r="T931" s="8"/>
      <c r="U931" s="8"/>
      <c r="V931" s="8"/>
      <c r="W931" s="8"/>
      <c r="X931" s="8"/>
      <c r="Y931" s="8"/>
    </row>
    <row r="932" spans="16:25">
      <c r="P932" s="8"/>
      <c r="Q932" s="8"/>
      <c r="R932" s="8"/>
      <c r="S932" s="8"/>
      <c r="T932" s="8"/>
      <c r="U932" s="8"/>
      <c r="V932" s="8"/>
      <c r="W932" s="8"/>
      <c r="X932" s="8"/>
      <c r="Y932" s="8"/>
    </row>
    <row r="933" spans="16:25">
      <c r="P933" s="8"/>
      <c r="Q933" s="8"/>
      <c r="R933" s="8"/>
      <c r="S933" s="8"/>
      <c r="T933" s="8"/>
      <c r="U933" s="8"/>
      <c r="V933" s="8"/>
      <c r="W933" s="8"/>
      <c r="X933" s="8"/>
      <c r="Y933" s="8"/>
    </row>
    <row r="934" spans="16:25">
      <c r="P934" s="8"/>
      <c r="Q934" s="8"/>
      <c r="R934" s="8"/>
      <c r="S934" s="8"/>
      <c r="T934" s="8"/>
      <c r="U934" s="8"/>
      <c r="V934" s="8"/>
      <c r="W934" s="8"/>
      <c r="X934" s="8"/>
      <c r="Y934" s="8"/>
    </row>
    <row r="935" spans="16:25">
      <c r="P935" s="8"/>
      <c r="Q935" s="8"/>
      <c r="R935" s="8"/>
      <c r="S935" s="8"/>
      <c r="T935" s="8"/>
      <c r="U935" s="8"/>
      <c r="V935" s="8"/>
      <c r="W935" s="8"/>
      <c r="X935" s="8"/>
      <c r="Y935" s="8"/>
    </row>
    <row r="936" spans="16:25">
      <c r="P936" s="8"/>
      <c r="Q936" s="8"/>
      <c r="R936" s="8"/>
      <c r="S936" s="8"/>
      <c r="T936" s="8"/>
      <c r="U936" s="8"/>
      <c r="V936" s="8"/>
      <c r="W936" s="8"/>
      <c r="X936" s="8"/>
      <c r="Y936" s="8"/>
    </row>
    <row r="937" spans="16:25">
      <c r="P937" s="8"/>
      <c r="Q937" s="8"/>
      <c r="R937" s="8"/>
      <c r="S937" s="8"/>
      <c r="T937" s="8"/>
      <c r="U937" s="8"/>
      <c r="V937" s="8"/>
      <c r="W937" s="8"/>
      <c r="X937" s="8"/>
      <c r="Y937" s="8"/>
    </row>
    <row r="938" spans="16:25">
      <c r="P938" s="8"/>
      <c r="Q938" s="8"/>
      <c r="R938" s="8"/>
      <c r="S938" s="8"/>
      <c r="T938" s="8"/>
      <c r="U938" s="8"/>
      <c r="V938" s="8"/>
      <c r="W938" s="8"/>
      <c r="X938" s="8"/>
      <c r="Y938" s="8"/>
    </row>
    <row r="939" spans="16:25">
      <c r="P939" s="8"/>
      <c r="Q939" s="8"/>
      <c r="R939" s="8"/>
      <c r="S939" s="8"/>
      <c r="T939" s="8"/>
      <c r="U939" s="8"/>
      <c r="V939" s="8"/>
      <c r="W939" s="8"/>
      <c r="X939" s="8"/>
      <c r="Y939" s="8"/>
    </row>
    <row r="940" spans="16:25">
      <c r="P940" s="8"/>
      <c r="Q940" s="8"/>
      <c r="R940" s="8"/>
      <c r="S940" s="8"/>
      <c r="T940" s="8"/>
      <c r="U940" s="8"/>
      <c r="V940" s="8"/>
      <c r="W940" s="8"/>
      <c r="X940" s="8"/>
      <c r="Y940" s="8"/>
    </row>
    <row r="941" spans="16:25">
      <c r="P941" s="8"/>
      <c r="Q941" s="8"/>
      <c r="R941" s="8"/>
      <c r="S941" s="8"/>
      <c r="T941" s="8"/>
      <c r="U941" s="8"/>
      <c r="V941" s="8"/>
      <c r="W941" s="8"/>
      <c r="X941" s="8"/>
      <c r="Y941" s="8"/>
    </row>
    <row r="942" spans="16:25">
      <c r="P942" s="8"/>
      <c r="Q942" s="8"/>
      <c r="R942" s="8"/>
      <c r="S942" s="8"/>
      <c r="T942" s="8"/>
      <c r="U942" s="8"/>
      <c r="V942" s="8"/>
      <c r="W942" s="8"/>
      <c r="X942" s="8"/>
      <c r="Y942" s="8"/>
    </row>
    <row r="943" spans="16:25">
      <c r="P943" s="8"/>
      <c r="Q943" s="8"/>
      <c r="R943" s="8"/>
      <c r="S943" s="8"/>
      <c r="T943" s="8"/>
      <c r="U943" s="8"/>
      <c r="V943" s="8"/>
      <c r="W943" s="8"/>
      <c r="X943" s="8"/>
      <c r="Y943" s="8"/>
    </row>
    <row r="944" spans="16:25">
      <c r="P944" s="8"/>
      <c r="Q944" s="8"/>
      <c r="R944" s="8"/>
      <c r="S944" s="8"/>
      <c r="T944" s="8"/>
      <c r="U944" s="8"/>
      <c r="V944" s="8"/>
      <c r="W944" s="8"/>
      <c r="X944" s="8"/>
      <c r="Y944" s="8"/>
    </row>
    <row r="945" spans="16:25">
      <c r="P945" s="8"/>
      <c r="Q945" s="8"/>
      <c r="R945" s="8"/>
      <c r="S945" s="8"/>
      <c r="T945" s="8"/>
      <c r="U945" s="8"/>
      <c r="V945" s="8"/>
      <c r="W945" s="8"/>
      <c r="X945" s="8"/>
      <c r="Y945" s="8"/>
    </row>
    <row r="946" spans="16:25">
      <c r="P946" s="8"/>
      <c r="Q946" s="8"/>
      <c r="R946" s="8"/>
      <c r="S946" s="8"/>
      <c r="T946" s="8"/>
      <c r="U946" s="8"/>
      <c r="V946" s="8"/>
      <c r="W946" s="8"/>
      <c r="X946" s="8"/>
      <c r="Y946" s="8"/>
    </row>
    <row r="947" spans="16:25">
      <c r="P947" s="8"/>
      <c r="Q947" s="8"/>
      <c r="R947" s="8"/>
      <c r="S947" s="8"/>
      <c r="T947" s="8"/>
      <c r="U947" s="8"/>
      <c r="V947" s="8"/>
      <c r="W947" s="8"/>
      <c r="X947" s="8"/>
      <c r="Y947" s="8"/>
    </row>
    <row r="948" spans="16:25">
      <c r="P948" s="8"/>
      <c r="Q948" s="8"/>
      <c r="R948" s="8"/>
      <c r="S948" s="8"/>
      <c r="T948" s="8"/>
      <c r="U948" s="8"/>
      <c r="V948" s="8"/>
      <c r="W948" s="8"/>
      <c r="X948" s="8"/>
      <c r="Y948" s="8"/>
    </row>
    <row r="949" spans="16:25">
      <c r="P949" s="8"/>
      <c r="Q949" s="8"/>
      <c r="R949" s="8"/>
      <c r="S949" s="8"/>
      <c r="T949" s="8"/>
      <c r="U949" s="8"/>
      <c r="V949" s="8"/>
      <c r="W949" s="8"/>
      <c r="X949" s="8"/>
      <c r="Y949" s="8"/>
    </row>
    <row r="950" spans="16:25">
      <c r="P950" s="8"/>
      <c r="Q950" s="8"/>
      <c r="R950" s="8"/>
      <c r="S950" s="8"/>
      <c r="T950" s="8"/>
      <c r="U950" s="8"/>
      <c r="V950" s="8"/>
      <c r="W950" s="8"/>
      <c r="X950" s="8"/>
      <c r="Y950" s="8"/>
    </row>
    <row r="951" spans="16:25">
      <c r="P951" s="8"/>
      <c r="Q951" s="8"/>
      <c r="R951" s="8"/>
      <c r="S951" s="8"/>
      <c r="T951" s="8"/>
      <c r="U951" s="8"/>
      <c r="V951" s="8"/>
      <c r="W951" s="8"/>
      <c r="X951" s="8"/>
      <c r="Y951" s="8"/>
    </row>
    <row r="952" spans="16:25">
      <c r="P952" s="8"/>
      <c r="Q952" s="8"/>
      <c r="R952" s="8"/>
      <c r="S952" s="8"/>
      <c r="T952" s="8"/>
      <c r="U952" s="8"/>
      <c r="V952" s="8"/>
      <c r="W952" s="8"/>
      <c r="X952" s="8"/>
      <c r="Y952" s="8"/>
    </row>
    <row r="953" spans="16:25">
      <c r="P953" s="8"/>
      <c r="Q953" s="8"/>
      <c r="R953" s="8"/>
      <c r="S953" s="8"/>
      <c r="T953" s="8"/>
      <c r="U953" s="8"/>
      <c r="V953" s="8"/>
      <c r="W953" s="8"/>
      <c r="X953" s="8"/>
      <c r="Y953" s="8"/>
    </row>
    <row r="954" spans="16:25">
      <c r="P954" s="8"/>
      <c r="Q954" s="8"/>
      <c r="R954" s="8"/>
      <c r="S954" s="8"/>
      <c r="T954" s="8"/>
      <c r="U954" s="8"/>
      <c r="V954" s="8"/>
      <c r="W954" s="8"/>
      <c r="X954" s="8"/>
      <c r="Y954" s="8"/>
    </row>
    <row r="955" spans="16:25">
      <c r="P955" s="8"/>
      <c r="Q955" s="8"/>
      <c r="R955" s="8"/>
      <c r="S955" s="8"/>
      <c r="T955" s="8"/>
      <c r="U955" s="8"/>
      <c r="V955" s="8"/>
      <c r="W955" s="8"/>
      <c r="X955" s="8"/>
      <c r="Y955" s="8"/>
    </row>
    <row r="956" spans="16:25">
      <c r="P956" s="8"/>
      <c r="Q956" s="8"/>
      <c r="R956" s="8"/>
      <c r="S956" s="8"/>
      <c r="T956" s="8"/>
      <c r="U956" s="8"/>
      <c r="V956" s="8"/>
      <c r="W956" s="8"/>
      <c r="X956" s="8"/>
      <c r="Y956" s="8"/>
    </row>
    <row r="957" spans="16:25">
      <c r="P957" s="8"/>
      <c r="Q957" s="8"/>
      <c r="R957" s="8"/>
      <c r="S957" s="8"/>
      <c r="T957" s="8"/>
      <c r="U957" s="8"/>
      <c r="V957" s="8"/>
      <c r="W957" s="8"/>
      <c r="X957" s="8"/>
      <c r="Y957" s="8"/>
    </row>
    <row r="958" spans="16:25">
      <c r="P958" s="8"/>
      <c r="Q958" s="8"/>
      <c r="R958" s="8"/>
      <c r="S958" s="8"/>
      <c r="T958" s="8"/>
      <c r="U958" s="8"/>
      <c r="V958" s="8"/>
      <c r="W958" s="8"/>
      <c r="X958" s="8"/>
      <c r="Y958" s="8"/>
    </row>
    <row r="959" spans="16:25">
      <c r="P959" s="8"/>
      <c r="Q959" s="8"/>
      <c r="R959" s="8"/>
      <c r="S959" s="8"/>
      <c r="T959" s="8"/>
      <c r="U959" s="8"/>
      <c r="V959" s="8"/>
      <c r="W959" s="8"/>
      <c r="X959" s="8"/>
      <c r="Y959" s="8"/>
    </row>
    <row r="960" spans="16:25">
      <c r="P960" s="8"/>
      <c r="Q960" s="8"/>
      <c r="R960" s="8"/>
      <c r="S960" s="8"/>
      <c r="T960" s="8"/>
      <c r="U960" s="8"/>
      <c r="V960" s="8"/>
      <c r="W960" s="8"/>
      <c r="X960" s="8"/>
      <c r="Y960" s="8"/>
    </row>
    <row r="961" spans="16:25">
      <c r="P961" s="8"/>
      <c r="Q961" s="8"/>
      <c r="R961" s="8"/>
      <c r="S961" s="8"/>
      <c r="T961" s="8"/>
      <c r="U961" s="8"/>
      <c r="V961" s="8"/>
      <c r="W961" s="8"/>
      <c r="X961" s="8"/>
      <c r="Y961" s="8"/>
    </row>
    <row r="962" spans="16:25">
      <c r="P962" s="8"/>
      <c r="Q962" s="8"/>
      <c r="R962" s="8"/>
      <c r="S962" s="8"/>
      <c r="T962" s="8"/>
      <c r="U962" s="8"/>
      <c r="V962" s="8"/>
      <c r="W962" s="8"/>
      <c r="X962" s="8"/>
      <c r="Y962" s="8"/>
    </row>
    <row r="963" spans="16:25">
      <c r="P963" s="8"/>
      <c r="Q963" s="8"/>
      <c r="R963" s="8"/>
      <c r="S963" s="8"/>
      <c r="T963" s="8"/>
      <c r="U963" s="8"/>
      <c r="V963" s="8"/>
      <c r="W963" s="8"/>
      <c r="X963" s="8"/>
      <c r="Y963" s="8"/>
    </row>
    <row r="964" spans="16:25">
      <c r="P964" s="8"/>
      <c r="Q964" s="8"/>
      <c r="R964" s="8"/>
      <c r="S964" s="8"/>
      <c r="T964" s="8"/>
      <c r="U964" s="8"/>
      <c r="V964" s="8"/>
      <c r="W964" s="8"/>
      <c r="X964" s="8"/>
      <c r="Y964" s="8"/>
    </row>
    <row r="965" spans="16:25">
      <c r="P965" s="8"/>
      <c r="Q965" s="8"/>
      <c r="R965" s="8"/>
      <c r="S965" s="8"/>
      <c r="T965" s="8"/>
      <c r="U965" s="8"/>
      <c r="V965" s="8"/>
      <c r="W965" s="8"/>
      <c r="X965" s="8"/>
      <c r="Y965" s="8"/>
    </row>
    <row r="966" spans="16:25">
      <c r="P966" s="8"/>
      <c r="Q966" s="8"/>
      <c r="R966" s="8"/>
      <c r="S966" s="8"/>
      <c r="T966" s="8"/>
      <c r="U966" s="8"/>
      <c r="V966" s="8"/>
      <c r="W966" s="8"/>
      <c r="X966" s="8"/>
      <c r="Y966" s="8"/>
    </row>
    <row r="967" spans="16:25">
      <c r="P967" s="8"/>
      <c r="Q967" s="8"/>
      <c r="R967" s="8"/>
      <c r="S967" s="8"/>
      <c r="T967" s="8"/>
      <c r="U967" s="8"/>
      <c r="V967" s="8"/>
      <c r="W967" s="8"/>
      <c r="X967" s="8"/>
      <c r="Y967" s="8"/>
    </row>
    <row r="968" spans="16:25">
      <c r="P968" s="8"/>
      <c r="Q968" s="8"/>
      <c r="R968" s="8"/>
      <c r="S968" s="8"/>
      <c r="T968" s="8"/>
      <c r="U968" s="8"/>
      <c r="V968" s="8"/>
      <c r="W968" s="8"/>
      <c r="X968" s="8"/>
      <c r="Y968" s="8"/>
    </row>
    <row r="969" spans="16:25">
      <c r="P969" s="8"/>
      <c r="Q969" s="8"/>
      <c r="R969" s="8"/>
      <c r="S969" s="8"/>
      <c r="T969" s="8"/>
      <c r="U969" s="8"/>
      <c r="V969" s="8"/>
      <c r="W969" s="8"/>
      <c r="X969" s="8"/>
      <c r="Y969" s="8"/>
    </row>
    <row r="970" spans="16:25">
      <c r="P970" s="8"/>
      <c r="Q970" s="8"/>
      <c r="R970" s="8"/>
      <c r="S970" s="8"/>
      <c r="T970" s="8"/>
      <c r="U970" s="8"/>
      <c r="V970" s="8"/>
      <c r="W970" s="8"/>
      <c r="X970" s="8"/>
      <c r="Y970" s="8"/>
    </row>
    <row r="971" spans="16:25">
      <c r="P971" s="8"/>
      <c r="Q971" s="8"/>
      <c r="R971" s="8"/>
      <c r="S971" s="8"/>
      <c r="T971" s="8"/>
      <c r="U971" s="8"/>
      <c r="V971" s="8"/>
      <c r="W971" s="8"/>
      <c r="X971" s="8"/>
      <c r="Y971" s="8"/>
    </row>
    <row r="972" spans="16:25">
      <c r="P972" s="8"/>
      <c r="Q972" s="8"/>
      <c r="R972" s="8"/>
      <c r="S972" s="8"/>
      <c r="T972" s="8"/>
      <c r="U972" s="8"/>
      <c r="V972" s="8"/>
      <c r="W972" s="8"/>
      <c r="X972" s="8"/>
      <c r="Y972" s="8"/>
    </row>
    <row r="973" spans="16:25">
      <c r="P973" s="8"/>
      <c r="Q973" s="8"/>
      <c r="R973" s="8"/>
      <c r="S973" s="8"/>
      <c r="T973" s="8"/>
      <c r="U973" s="8"/>
      <c r="V973" s="8"/>
      <c r="W973" s="8"/>
      <c r="X973" s="8"/>
      <c r="Y973" s="8"/>
    </row>
    <row r="974" spans="16:25">
      <c r="P974" s="8"/>
      <c r="Q974" s="8"/>
      <c r="R974" s="8"/>
      <c r="S974" s="8"/>
      <c r="T974" s="8"/>
      <c r="U974" s="8"/>
      <c r="V974" s="8"/>
      <c r="W974" s="8"/>
      <c r="X974" s="8"/>
      <c r="Y974" s="8"/>
    </row>
    <row r="975" spans="16:25">
      <c r="P975" s="8"/>
      <c r="Q975" s="8"/>
      <c r="R975" s="8"/>
      <c r="S975" s="8"/>
      <c r="T975" s="8"/>
      <c r="U975" s="8"/>
      <c r="V975" s="8"/>
      <c r="W975" s="8"/>
      <c r="X975" s="8"/>
      <c r="Y975" s="8"/>
    </row>
    <row r="976" spans="16:25">
      <c r="P976" s="8"/>
      <c r="Q976" s="8"/>
      <c r="R976" s="8"/>
      <c r="S976" s="8"/>
      <c r="T976" s="8"/>
      <c r="U976" s="8"/>
      <c r="V976" s="8"/>
      <c r="W976" s="8"/>
      <c r="X976" s="8"/>
      <c r="Y976" s="8"/>
    </row>
    <row r="977" spans="16:25">
      <c r="P977" s="8"/>
      <c r="Q977" s="8"/>
      <c r="R977" s="8"/>
      <c r="S977" s="8"/>
      <c r="T977" s="8"/>
      <c r="U977" s="8"/>
      <c r="V977" s="8"/>
      <c r="W977" s="8"/>
      <c r="X977" s="8"/>
      <c r="Y977" s="8"/>
    </row>
    <row r="978" spans="16:25">
      <c r="P978" s="8"/>
      <c r="Q978" s="8"/>
      <c r="R978" s="8"/>
      <c r="S978" s="8"/>
      <c r="T978" s="8"/>
      <c r="U978" s="8"/>
      <c r="V978" s="8"/>
      <c r="W978" s="8"/>
      <c r="X978" s="8"/>
      <c r="Y978" s="8"/>
    </row>
    <row r="979" spans="16:25">
      <c r="P979" s="8"/>
      <c r="Q979" s="8"/>
      <c r="R979" s="8"/>
      <c r="S979" s="8"/>
      <c r="T979" s="8"/>
      <c r="U979" s="8"/>
      <c r="V979" s="8"/>
      <c r="W979" s="8"/>
      <c r="X979" s="8"/>
      <c r="Y979" s="8"/>
    </row>
    <row r="980" spans="16:25">
      <c r="P980" s="8"/>
      <c r="Q980" s="8"/>
      <c r="R980" s="8"/>
      <c r="S980" s="8"/>
      <c r="T980" s="8"/>
      <c r="U980" s="8"/>
      <c r="V980" s="8"/>
      <c r="W980" s="8"/>
      <c r="X980" s="8"/>
      <c r="Y980" s="8"/>
    </row>
    <row r="981" spans="16:25">
      <c r="P981" s="8"/>
      <c r="Q981" s="8"/>
      <c r="R981" s="8"/>
      <c r="S981" s="8"/>
      <c r="T981" s="8"/>
      <c r="U981" s="8"/>
      <c r="V981" s="8"/>
      <c r="W981" s="8"/>
      <c r="X981" s="8"/>
      <c r="Y981" s="8"/>
    </row>
    <row r="982" spans="16:25">
      <c r="P982" s="8"/>
      <c r="Q982" s="8"/>
      <c r="R982" s="8"/>
      <c r="S982" s="8"/>
      <c r="T982" s="8"/>
      <c r="U982" s="8"/>
      <c r="V982" s="8"/>
      <c r="W982" s="8"/>
      <c r="X982" s="8"/>
      <c r="Y982" s="8"/>
    </row>
    <row r="983" spans="16:25">
      <c r="P983" s="8"/>
      <c r="Q983" s="8"/>
      <c r="R983" s="8"/>
      <c r="S983" s="8"/>
      <c r="T983" s="8"/>
      <c r="U983" s="8"/>
      <c r="V983" s="8"/>
      <c r="W983" s="8"/>
      <c r="X983" s="8"/>
      <c r="Y983" s="8"/>
    </row>
    <row r="984" spans="16:25">
      <c r="P984" s="8"/>
      <c r="Q984" s="8"/>
      <c r="R984" s="8"/>
      <c r="S984" s="8"/>
      <c r="T984" s="8"/>
      <c r="U984" s="8"/>
      <c r="V984" s="8"/>
      <c r="W984" s="8"/>
      <c r="X984" s="8"/>
      <c r="Y984" s="8"/>
    </row>
    <row r="985" spans="16:25">
      <c r="P985" s="8"/>
      <c r="Q985" s="8"/>
      <c r="R985" s="8"/>
      <c r="S985" s="8"/>
      <c r="T985" s="8"/>
      <c r="U985" s="8"/>
      <c r="V985" s="8"/>
      <c r="W985" s="8"/>
      <c r="X985" s="8"/>
      <c r="Y985" s="8"/>
    </row>
    <row r="986" spans="16:25">
      <c r="P986" s="8"/>
      <c r="Q986" s="8"/>
      <c r="R986" s="8"/>
      <c r="S986" s="8"/>
      <c r="T986" s="8"/>
      <c r="U986" s="8"/>
      <c r="V986" s="8"/>
      <c r="W986" s="8"/>
      <c r="X986" s="8"/>
      <c r="Y986" s="8"/>
    </row>
    <row r="987" spans="16:25">
      <c r="P987" s="8"/>
      <c r="Q987" s="8"/>
      <c r="R987" s="8"/>
      <c r="S987" s="8"/>
      <c r="T987" s="8"/>
      <c r="U987" s="8"/>
      <c r="V987" s="8"/>
      <c r="W987" s="8"/>
      <c r="X987" s="8"/>
      <c r="Y987" s="8"/>
    </row>
    <row r="988" spans="16:25">
      <c r="P988" s="8"/>
      <c r="Q988" s="8"/>
      <c r="R988" s="8"/>
      <c r="S988" s="8"/>
      <c r="T988" s="8"/>
      <c r="U988" s="8"/>
      <c r="V988" s="8"/>
      <c r="W988" s="8"/>
      <c r="X988" s="8"/>
      <c r="Y988" s="8"/>
    </row>
    <row r="989" spans="16:25">
      <c r="P989" s="8"/>
      <c r="Q989" s="8"/>
      <c r="R989" s="8"/>
      <c r="S989" s="8"/>
      <c r="T989" s="8"/>
      <c r="U989" s="8"/>
      <c r="V989" s="8"/>
      <c r="W989" s="8"/>
      <c r="X989" s="8"/>
      <c r="Y989" s="8"/>
    </row>
    <row r="990" spans="16:25">
      <c r="P990" s="8"/>
      <c r="Q990" s="8"/>
      <c r="R990" s="8"/>
      <c r="S990" s="8"/>
      <c r="T990" s="8"/>
      <c r="U990" s="8"/>
      <c r="V990" s="8"/>
      <c r="W990" s="8"/>
      <c r="X990" s="8"/>
      <c r="Y990" s="8"/>
    </row>
    <row r="991" spans="16:25">
      <c r="P991" s="8"/>
      <c r="Q991" s="8"/>
      <c r="R991" s="8"/>
      <c r="S991" s="8"/>
      <c r="T991" s="8"/>
      <c r="U991" s="8"/>
      <c r="V991" s="8"/>
      <c r="W991" s="8"/>
      <c r="X991" s="8"/>
      <c r="Y991" s="8"/>
    </row>
    <row r="992" spans="16:25">
      <c r="P992" s="8"/>
      <c r="Q992" s="8"/>
      <c r="R992" s="8"/>
      <c r="S992" s="8"/>
      <c r="T992" s="8"/>
      <c r="U992" s="8"/>
      <c r="V992" s="8"/>
      <c r="W992" s="8"/>
      <c r="X992" s="8"/>
      <c r="Y992" s="8"/>
    </row>
    <row r="993" spans="16:25">
      <c r="P993" s="8"/>
      <c r="Q993" s="8"/>
      <c r="R993" s="8"/>
      <c r="S993" s="8"/>
      <c r="T993" s="8"/>
      <c r="U993" s="8"/>
      <c r="V993" s="8"/>
      <c r="W993" s="8"/>
      <c r="X993" s="8"/>
      <c r="Y993" s="8"/>
    </row>
    <row r="994" spans="16:25">
      <c r="P994" s="8"/>
      <c r="Q994" s="8"/>
      <c r="R994" s="8"/>
      <c r="S994" s="8"/>
      <c r="T994" s="8"/>
      <c r="U994" s="8"/>
      <c r="V994" s="8"/>
      <c r="W994" s="8"/>
      <c r="X994" s="8"/>
      <c r="Y994" s="8"/>
    </row>
    <row r="995" spans="16:25">
      <c r="P995" s="8"/>
      <c r="Q995" s="8"/>
      <c r="R995" s="8"/>
      <c r="S995" s="8"/>
      <c r="T995" s="8"/>
      <c r="U995" s="8"/>
      <c r="V995" s="8"/>
      <c r="W995" s="8"/>
      <c r="X995" s="8"/>
      <c r="Y995" s="8"/>
    </row>
    <row r="996" spans="16:25">
      <c r="P996" s="8"/>
      <c r="Q996" s="8"/>
      <c r="R996" s="8"/>
      <c r="S996" s="8"/>
      <c r="T996" s="8"/>
      <c r="U996" s="8"/>
      <c r="V996" s="8"/>
      <c r="W996" s="8"/>
      <c r="X996" s="8"/>
      <c r="Y996" s="8"/>
    </row>
    <row r="997" spans="16:25">
      <c r="P997" s="8"/>
      <c r="Q997" s="8"/>
      <c r="R997" s="8"/>
      <c r="S997" s="8"/>
      <c r="T997" s="8"/>
      <c r="U997" s="8"/>
      <c r="V997" s="8"/>
      <c r="W997" s="8"/>
      <c r="X997" s="8"/>
      <c r="Y997" s="8"/>
    </row>
    <row r="998" spans="16:25">
      <c r="P998" s="8"/>
      <c r="Q998" s="8"/>
      <c r="R998" s="8"/>
      <c r="S998" s="8"/>
      <c r="T998" s="8"/>
      <c r="U998" s="8"/>
      <c r="V998" s="8"/>
      <c r="W998" s="8"/>
      <c r="X998" s="8"/>
      <c r="Y998" s="8"/>
    </row>
    <row r="999" spans="16:25">
      <c r="P999" s="8"/>
      <c r="Q999" s="8"/>
      <c r="R999" s="8"/>
      <c r="S999" s="8"/>
      <c r="T999" s="8"/>
      <c r="U999" s="8"/>
      <c r="V999" s="8"/>
      <c r="W999" s="8"/>
      <c r="X999" s="8"/>
      <c r="Y999" s="8"/>
    </row>
    <row r="1000" spans="16:25">
      <c r="P1000" s="8"/>
      <c r="Q1000" s="8"/>
      <c r="R1000" s="8"/>
      <c r="S1000" s="8"/>
      <c r="T1000" s="8"/>
      <c r="U1000" s="8"/>
      <c r="V1000" s="8"/>
      <c r="W1000" s="8"/>
      <c r="X1000" s="8"/>
      <c r="Y1000" s="8"/>
    </row>
    <row r="1001" spans="16:25">
      <c r="P1001" s="8"/>
      <c r="Q1001" s="8"/>
      <c r="R1001" s="8"/>
      <c r="S1001" s="8"/>
      <c r="T1001" s="8"/>
      <c r="U1001" s="8"/>
      <c r="V1001" s="8"/>
      <c r="W1001" s="8"/>
      <c r="X1001" s="8"/>
      <c r="Y1001" s="8"/>
    </row>
    <row r="1002" spans="16:25">
      <c r="P1002" s="8"/>
      <c r="Q1002" s="8"/>
      <c r="R1002" s="8"/>
      <c r="S1002" s="8"/>
      <c r="T1002" s="8"/>
      <c r="U1002" s="8"/>
      <c r="V1002" s="8"/>
      <c r="W1002" s="8"/>
      <c r="X1002" s="8"/>
      <c r="Y1002" s="8"/>
    </row>
    <row r="1003" spans="16:25">
      <c r="P1003" s="8"/>
      <c r="Q1003" s="8"/>
      <c r="R1003" s="8"/>
      <c r="S1003" s="8"/>
      <c r="T1003" s="8"/>
      <c r="U1003" s="8"/>
      <c r="V1003" s="8"/>
      <c r="W1003" s="8"/>
      <c r="X1003" s="8"/>
      <c r="Y1003" s="8"/>
    </row>
    <row r="1004" spans="16:25">
      <c r="P1004" s="8"/>
      <c r="Q1004" s="8"/>
      <c r="R1004" s="8"/>
      <c r="S1004" s="8"/>
      <c r="T1004" s="8"/>
      <c r="U1004" s="8"/>
      <c r="V1004" s="8"/>
      <c r="W1004" s="8"/>
      <c r="X1004" s="8"/>
      <c r="Y1004" s="8"/>
    </row>
    <row r="1005" spans="16:25">
      <c r="P1005" s="8"/>
      <c r="Q1005" s="8"/>
      <c r="R1005" s="8"/>
      <c r="S1005" s="8"/>
      <c r="T1005" s="8"/>
      <c r="U1005" s="8"/>
      <c r="V1005" s="8"/>
      <c r="W1005" s="8"/>
      <c r="X1005" s="8"/>
      <c r="Y1005" s="8"/>
    </row>
    <row r="1006" spans="16:25">
      <c r="P1006" s="8"/>
      <c r="Q1006" s="8"/>
      <c r="R1006" s="8"/>
      <c r="S1006" s="8"/>
      <c r="T1006" s="8"/>
      <c r="U1006" s="8"/>
      <c r="V1006" s="8"/>
      <c r="W1006" s="8"/>
      <c r="X1006" s="8"/>
      <c r="Y1006" s="8"/>
    </row>
    <row r="1007" spans="16:25">
      <c r="P1007" s="8"/>
      <c r="Q1007" s="8"/>
      <c r="R1007" s="8"/>
      <c r="S1007" s="8"/>
      <c r="T1007" s="8"/>
      <c r="U1007" s="8"/>
      <c r="V1007" s="8"/>
      <c r="W1007" s="8"/>
      <c r="X1007" s="8"/>
      <c r="Y1007" s="8"/>
    </row>
    <row r="1008" spans="16:25">
      <c r="P1008" s="8"/>
      <c r="Q1008" s="8"/>
      <c r="R1008" s="8"/>
      <c r="S1008" s="8"/>
      <c r="T1008" s="8"/>
      <c r="U1008" s="8"/>
      <c r="V1008" s="8"/>
      <c r="W1008" s="8"/>
      <c r="X1008" s="8"/>
      <c r="Y1008" s="8"/>
    </row>
    <row r="1009" spans="16:25">
      <c r="P1009" s="8"/>
      <c r="Q1009" s="8"/>
      <c r="R1009" s="8"/>
      <c r="S1009" s="8"/>
      <c r="T1009" s="8"/>
      <c r="U1009" s="8"/>
      <c r="V1009" s="8"/>
      <c r="W1009" s="8"/>
      <c r="X1009" s="8"/>
      <c r="Y1009" s="8"/>
    </row>
    <row r="1010" spans="16:25">
      <c r="P1010" s="8"/>
      <c r="Q1010" s="8"/>
      <c r="R1010" s="8"/>
      <c r="S1010" s="8"/>
      <c r="T1010" s="8"/>
      <c r="U1010" s="8"/>
      <c r="V1010" s="8"/>
      <c r="W1010" s="8"/>
      <c r="X1010" s="8"/>
      <c r="Y1010" s="8"/>
    </row>
    <row r="1011" spans="16:25">
      <c r="P1011" s="8"/>
      <c r="Q1011" s="8"/>
      <c r="R1011" s="8"/>
      <c r="S1011" s="8"/>
      <c r="T1011" s="8"/>
      <c r="U1011" s="8"/>
      <c r="V1011" s="8"/>
      <c r="W1011" s="8"/>
      <c r="X1011" s="8"/>
      <c r="Y1011" s="8"/>
    </row>
    <row r="1012" spans="16:25">
      <c r="P1012" s="8"/>
      <c r="Q1012" s="8"/>
      <c r="R1012" s="8"/>
      <c r="S1012" s="8"/>
      <c r="T1012" s="8"/>
      <c r="U1012" s="8"/>
      <c r="V1012" s="8"/>
      <c r="W1012" s="8"/>
      <c r="X1012" s="8"/>
      <c r="Y1012" s="8"/>
    </row>
    <row r="1013" spans="16:25">
      <c r="P1013" s="8"/>
      <c r="Q1013" s="8"/>
      <c r="R1013" s="8"/>
      <c r="S1013" s="8"/>
      <c r="T1013" s="8"/>
      <c r="U1013" s="8"/>
      <c r="V1013" s="8"/>
      <c r="W1013" s="8"/>
      <c r="X1013" s="8"/>
      <c r="Y1013" s="8"/>
    </row>
    <row r="1014" spans="16:25">
      <c r="P1014" s="8"/>
      <c r="Q1014" s="8"/>
      <c r="R1014" s="8"/>
      <c r="S1014" s="8"/>
      <c r="T1014" s="8"/>
      <c r="U1014" s="8"/>
      <c r="V1014" s="8"/>
      <c r="W1014" s="8"/>
      <c r="X1014" s="8"/>
      <c r="Y1014" s="8"/>
    </row>
    <row r="1015" spans="16:25">
      <c r="P1015" s="8"/>
      <c r="Q1015" s="8"/>
      <c r="R1015" s="8"/>
      <c r="S1015" s="8"/>
      <c r="T1015" s="8"/>
      <c r="U1015" s="8"/>
      <c r="V1015" s="8"/>
      <c r="W1015" s="8"/>
      <c r="X1015" s="8"/>
      <c r="Y1015" s="8"/>
    </row>
    <row r="1016" spans="16:25">
      <c r="P1016" s="8"/>
      <c r="Q1016" s="8"/>
      <c r="R1016" s="8"/>
      <c r="S1016" s="8"/>
      <c r="T1016" s="8"/>
      <c r="U1016" s="8"/>
      <c r="V1016" s="8"/>
      <c r="W1016" s="8"/>
      <c r="X1016" s="8"/>
      <c r="Y1016" s="8"/>
    </row>
    <row r="1017" spans="16:25">
      <c r="P1017" s="8"/>
      <c r="Q1017" s="8"/>
      <c r="R1017" s="8"/>
      <c r="S1017" s="8"/>
      <c r="T1017" s="8"/>
      <c r="U1017" s="8"/>
      <c r="V1017" s="8"/>
      <c r="W1017" s="8"/>
      <c r="X1017" s="8"/>
      <c r="Y1017" s="8"/>
    </row>
    <row r="1018" spans="16:25">
      <c r="P1018" s="8"/>
      <c r="Q1018" s="8"/>
      <c r="R1018" s="8"/>
      <c r="S1018" s="8"/>
      <c r="T1018" s="8"/>
      <c r="U1018" s="8"/>
      <c r="V1018" s="8"/>
      <c r="W1018" s="8"/>
      <c r="X1018" s="8"/>
      <c r="Y1018" s="8"/>
    </row>
    <row r="1019" spans="16:25">
      <c r="P1019" s="8"/>
      <c r="Q1019" s="8"/>
      <c r="R1019" s="8"/>
      <c r="S1019" s="8"/>
      <c r="T1019" s="8"/>
      <c r="U1019" s="8"/>
      <c r="V1019" s="8"/>
      <c r="W1019" s="8"/>
      <c r="X1019" s="8"/>
      <c r="Y1019" s="8"/>
    </row>
    <row r="1020" spans="16:25">
      <c r="P1020" s="8"/>
      <c r="Q1020" s="8"/>
      <c r="R1020" s="8"/>
      <c r="S1020" s="8"/>
      <c r="T1020" s="8"/>
      <c r="U1020" s="8"/>
      <c r="V1020" s="8"/>
      <c r="W1020" s="8"/>
      <c r="X1020" s="8"/>
      <c r="Y1020" s="8"/>
    </row>
    <row r="1021" spans="16:25">
      <c r="P1021" s="8"/>
      <c r="Q1021" s="8"/>
      <c r="R1021" s="8"/>
      <c r="S1021" s="8"/>
      <c r="T1021" s="8"/>
      <c r="U1021" s="8"/>
      <c r="V1021" s="8"/>
      <c r="W1021" s="8"/>
      <c r="X1021" s="8"/>
      <c r="Y1021" s="8"/>
    </row>
    <row r="1022" spans="16:25">
      <c r="P1022" s="8"/>
      <c r="Q1022" s="8"/>
      <c r="R1022" s="8"/>
      <c r="S1022" s="8"/>
      <c r="T1022" s="8"/>
      <c r="U1022" s="8"/>
      <c r="V1022" s="8"/>
      <c r="W1022" s="8"/>
      <c r="X1022" s="8"/>
      <c r="Y1022" s="8"/>
    </row>
    <row r="1023" spans="16:25">
      <c r="P1023" s="8"/>
      <c r="Q1023" s="8"/>
      <c r="R1023" s="8"/>
      <c r="S1023" s="8"/>
      <c r="T1023" s="8"/>
      <c r="U1023" s="8"/>
      <c r="V1023" s="8"/>
      <c r="W1023" s="8"/>
      <c r="X1023" s="8"/>
      <c r="Y1023" s="8"/>
    </row>
    <row r="1024" spans="16:25">
      <c r="P1024" s="8"/>
      <c r="Q1024" s="8"/>
      <c r="R1024" s="8"/>
      <c r="S1024" s="8"/>
      <c r="T1024" s="8"/>
      <c r="U1024" s="8"/>
      <c r="V1024" s="8"/>
      <c r="W1024" s="8"/>
      <c r="X1024" s="8"/>
      <c r="Y1024" s="8"/>
    </row>
    <row r="1025" spans="16:25">
      <c r="P1025" s="8"/>
      <c r="Q1025" s="8"/>
      <c r="R1025" s="8"/>
      <c r="S1025" s="8"/>
      <c r="T1025" s="8"/>
      <c r="U1025" s="8"/>
      <c r="V1025" s="8"/>
      <c r="W1025" s="8"/>
      <c r="X1025" s="8"/>
      <c r="Y1025" s="8"/>
    </row>
    <row r="1026" spans="16:25">
      <c r="P1026" s="8"/>
      <c r="Q1026" s="8"/>
      <c r="R1026" s="8"/>
      <c r="S1026" s="8"/>
      <c r="T1026" s="8"/>
      <c r="U1026" s="8"/>
      <c r="V1026" s="8"/>
      <c r="W1026" s="8"/>
      <c r="X1026" s="8"/>
      <c r="Y1026" s="8"/>
    </row>
    <row r="1027" spans="16:25">
      <c r="P1027" s="8"/>
      <c r="Q1027" s="8"/>
      <c r="R1027" s="8"/>
      <c r="S1027" s="8"/>
      <c r="T1027" s="8"/>
      <c r="U1027" s="8"/>
      <c r="V1027" s="8"/>
      <c r="W1027" s="8"/>
      <c r="X1027" s="8"/>
      <c r="Y1027" s="8"/>
    </row>
    <row r="1028" spans="16:25">
      <c r="P1028" s="8"/>
      <c r="Q1028" s="8"/>
      <c r="R1028" s="8"/>
      <c r="S1028" s="8"/>
      <c r="T1028" s="8"/>
      <c r="U1028" s="8"/>
      <c r="V1028" s="8"/>
      <c r="W1028" s="8"/>
      <c r="X1028" s="8"/>
      <c r="Y1028" s="8"/>
    </row>
    <row r="1029" spans="16:25">
      <c r="P1029" s="8"/>
      <c r="Q1029" s="8"/>
      <c r="R1029" s="8"/>
      <c r="S1029" s="8"/>
      <c r="T1029" s="8"/>
      <c r="U1029" s="8"/>
      <c r="V1029" s="8"/>
      <c r="W1029" s="8"/>
      <c r="X1029" s="8"/>
      <c r="Y1029" s="8"/>
    </row>
    <row r="1030" spans="16:25">
      <c r="P1030" s="8"/>
      <c r="Q1030" s="8"/>
      <c r="R1030" s="8"/>
      <c r="S1030" s="8"/>
      <c r="T1030" s="8"/>
      <c r="U1030" s="8"/>
      <c r="V1030" s="8"/>
      <c r="W1030" s="8"/>
      <c r="X1030" s="8"/>
      <c r="Y1030" s="8"/>
    </row>
    <row r="1031" spans="16:25">
      <c r="P1031" s="8"/>
      <c r="Q1031" s="8"/>
      <c r="R1031" s="8"/>
      <c r="S1031" s="8"/>
      <c r="T1031" s="8"/>
      <c r="U1031" s="8"/>
      <c r="V1031" s="8"/>
      <c r="W1031" s="8"/>
      <c r="X1031" s="8"/>
      <c r="Y1031" s="8"/>
    </row>
    <row r="1032" spans="16:25">
      <c r="P1032" s="8"/>
      <c r="Q1032" s="8"/>
      <c r="R1032" s="8"/>
      <c r="S1032" s="8"/>
      <c r="T1032" s="8"/>
      <c r="U1032" s="8"/>
      <c r="V1032" s="8"/>
      <c r="W1032" s="8"/>
      <c r="X1032" s="8"/>
      <c r="Y1032" s="8"/>
    </row>
    <row r="1033" spans="16:25">
      <c r="P1033" s="8"/>
      <c r="Q1033" s="8"/>
      <c r="R1033" s="8"/>
      <c r="S1033" s="8"/>
      <c r="T1033" s="8"/>
      <c r="U1033" s="8"/>
      <c r="V1033" s="8"/>
      <c r="W1033" s="8"/>
      <c r="X1033" s="8"/>
      <c r="Y1033" s="8"/>
    </row>
    <row r="1034" spans="16:25">
      <c r="P1034" s="8"/>
      <c r="Q1034" s="8"/>
      <c r="R1034" s="8"/>
      <c r="S1034" s="8"/>
      <c r="T1034" s="8"/>
      <c r="U1034" s="8"/>
      <c r="V1034" s="8"/>
      <c r="W1034" s="8"/>
      <c r="X1034" s="8"/>
      <c r="Y1034" s="8"/>
    </row>
    <row r="1035" spans="16:25">
      <c r="P1035" s="8"/>
      <c r="Q1035" s="8"/>
      <c r="R1035" s="8"/>
      <c r="S1035" s="8"/>
      <c r="T1035" s="8"/>
      <c r="U1035" s="8"/>
      <c r="V1035" s="8"/>
      <c r="W1035" s="8"/>
      <c r="X1035" s="8"/>
      <c r="Y1035" s="8"/>
    </row>
    <row r="1036" spans="16:25">
      <c r="P1036" s="8"/>
      <c r="Q1036" s="8"/>
      <c r="R1036" s="8"/>
      <c r="S1036" s="8"/>
      <c r="T1036" s="8"/>
      <c r="U1036" s="8"/>
      <c r="V1036" s="8"/>
      <c r="W1036" s="8"/>
      <c r="X1036" s="8"/>
      <c r="Y1036" s="8"/>
    </row>
    <row r="1037" spans="16:25">
      <c r="P1037" s="8"/>
      <c r="Q1037" s="8"/>
      <c r="R1037" s="8"/>
      <c r="S1037" s="8"/>
      <c r="T1037" s="8"/>
      <c r="U1037" s="8"/>
      <c r="V1037" s="8"/>
      <c r="W1037" s="8"/>
      <c r="X1037" s="8"/>
      <c r="Y1037" s="8"/>
    </row>
    <row r="1038" spans="16:25">
      <c r="P1038" s="8"/>
      <c r="Q1038" s="8"/>
      <c r="R1038" s="8"/>
      <c r="S1038" s="8"/>
      <c r="T1038" s="8"/>
      <c r="U1038" s="8"/>
      <c r="V1038" s="8"/>
      <c r="W1038" s="8"/>
      <c r="X1038" s="8"/>
      <c r="Y1038" s="8"/>
    </row>
    <row r="1039" spans="16:25">
      <c r="P1039" s="8"/>
      <c r="Q1039" s="8"/>
      <c r="R1039" s="8"/>
      <c r="S1039" s="8"/>
      <c r="T1039" s="8"/>
      <c r="U1039" s="8"/>
      <c r="V1039" s="8"/>
      <c r="W1039" s="8"/>
      <c r="X1039" s="8"/>
      <c r="Y1039" s="8"/>
    </row>
    <row r="1040" spans="16:25">
      <c r="P1040" s="8"/>
      <c r="Q1040" s="8"/>
      <c r="R1040" s="8"/>
      <c r="S1040" s="8"/>
      <c r="T1040" s="8"/>
      <c r="U1040" s="8"/>
      <c r="V1040" s="8"/>
      <c r="W1040" s="8"/>
      <c r="X1040" s="8"/>
      <c r="Y1040" s="8"/>
    </row>
    <row r="1041" spans="16:25">
      <c r="P1041" s="8"/>
      <c r="Q1041" s="8"/>
      <c r="R1041" s="8"/>
      <c r="S1041" s="8"/>
      <c r="T1041" s="8"/>
      <c r="U1041" s="8"/>
      <c r="V1041" s="8"/>
      <c r="W1041" s="8"/>
      <c r="X1041" s="8"/>
      <c r="Y1041" s="8"/>
    </row>
    <row r="1042" spans="16:25">
      <c r="P1042" s="8"/>
      <c r="Q1042" s="8"/>
      <c r="R1042" s="8"/>
      <c r="S1042" s="8"/>
      <c r="T1042" s="8"/>
      <c r="U1042" s="8"/>
      <c r="V1042" s="8"/>
      <c r="W1042" s="8"/>
      <c r="X1042" s="8"/>
      <c r="Y1042" s="8"/>
    </row>
    <row r="1043" spans="16:25">
      <c r="P1043" s="8"/>
      <c r="Q1043" s="8"/>
      <c r="R1043" s="8"/>
      <c r="S1043" s="8"/>
      <c r="T1043" s="8"/>
      <c r="U1043" s="8"/>
      <c r="V1043" s="8"/>
      <c r="W1043" s="8"/>
      <c r="X1043" s="8"/>
      <c r="Y1043" s="8"/>
    </row>
    <row r="1044" spans="16:25">
      <c r="P1044" s="8"/>
      <c r="Q1044" s="8"/>
      <c r="R1044" s="8"/>
      <c r="S1044" s="8"/>
      <c r="T1044" s="8"/>
      <c r="U1044" s="8"/>
      <c r="V1044" s="8"/>
      <c r="W1044" s="8"/>
      <c r="X1044" s="8"/>
      <c r="Y1044" s="8"/>
    </row>
    <row r="1045" spans="16:25">
      <c r="P1045" s="8"/>
      <c r="Q1045" s="8"/>
      <c r="R1045" s="8"/>
      <c r="S1045" s="8"/>
      <c r="T1045" s="8"/>
      <c r="U1045" s="8"/>
      <c r="V1045" s="8"/>
      <c r="W1045" s="8"/>
      <c r="X1045" s="8"/>
      <c r="Y1045" s="8"/>
    </row>
    <row r="1046" spans="16:25">
      <c r="P1046" s="8"/>
      <c r="Q1046" s="8"/>
      <c r="R1046" s="8"/>
      <c r="S1046" s="8"/>
      <c r="T1046" s="8"/>
      <c r="U1046" s="8"/>
      <c r="V1046" s="8"/>
      <c r="W1046" s="8"/>
      <c r="X1046" s="8"/>
      <c r="Y1046" s="8"/>
    </row>
    <row r="1047" spans="16:25">
      <c r="P1047" s="8"/>
      <c r="Q1047" s="8"/>
      <c r="R1047" s="8"/>
      <c r="S1047" s="8"/>
      <c r="T1047" s="8"/>
      <c r="U1047" s="8"/>
      <c r="V1047" s="8"/>
      <c r="W1047" s="8"/>
      <c r="X1047" s="8"/>
      <c r="Y1047" s="8"/>
    </row>
    <row r="1048" spans="16:25">
      <c r="P1048" s="8"/>
      <c r="Q1048" s="8"/>
      <c r="R1048" s="8"/>
      <c r="S1048" s="8"/>
      <c r="T1048" s="8"/>
      <c r="U1048" s="8"/>
      <c r="V1048" s="8"/>
      <c r="W1048" s="8"/>
      <c r="X1048" s="8"/>
      <c r="Y1048" s="8"/>
    </row>
    <row r="1049" spans="16:25">
      <c r="P1049" s="8"/>
      <c r="Q1049" s="8"/>
      <c r="R1049" s="8"/>
      <c r="S1049" s="8"/>
      <c r="T1049" s="8"/>
      <c r="U1049" s="8"/>
      <c r="V1049" s="8"/>
      <c r="W1049" s="8"/>
      <c r="X1049" s="8"/>
      <c r="Y1049" s="8"/>
    </row>
    <row r="1050" spans="16:25">
      <c r="P1050" s="8"/>
      <c r="Q1050" s="8"/>
      <c r="R1050" s="8"/>
      <c r="S1050" s="8"/>
      <c r="T1050" s="8"/>
      <c r="U1050" s="8"/>
      <c r="V1050" s="8"/>
      <c r="W1050" s="8"/>
      <c r="X1050" s="8"/>
      <c r="Y1050" s="8"/>
    </row>
    <row r="1051" spans="16:25">
      <c r="P1051" s="8"/>
      <c r="Q1051" s="8"/>
      <c r="R1051" s="8"/>
      <c r="S1051" s="8"/>
      <c r="T1051" s="8"/>
      <c r="U1051" s="8"/>
      <c r="V1051" s="8"/>
      <c r="W1051" s="8"/>
      <c r="X1051" s="8"/>
      <c r="Y1051" s="8"/>
    </row>
    <row r="1052" spans="16:25">
      <c r="P1052" s="8"/>
      <c r="Q1052" s="8"/>
      <c r="R1052" s="8"/>
      <c r="S1052" s="8"/>
      <c r="T1052" s="8"/>
      <c r="U1052" s="8"/>
      <c r="V1052" s="8"/>
      <c r="W1052" s="8"/>
      <c r="X1052" s="8"/>
      <c r="Y1052" s="8"/>
    </row>
    <row r="1053" spans="16:25">
      <c r="P1053" s="8"/>
      <c r="Q1053" s="8"/>
      <c r="R1053" s="8"/>
      <c r="S1053" s="8"/>
      <c r="T1053" s="8"/>
      <c r="U1053" s="8"/>
      <c r="V1053" s="8"/>
      <c r="W1053" s="8"/>
      <c r="X1053" s="8"/>
      <c r="Y1053" s="8"/>
    </row>
    <row r="1054" spans="16:25">
      <c r="P1054" s="8"/>
      <c r="Q1054" s="8"/>
      <c r="R1054" s="8"/>
      <c r="S1054" s="8"/>
      <c r="T1054" s="8"/>
      <c r="U1054" s="8"/>
      <c r="V1054" s="8"/>
      <c r="W1054" s="8"/>
      <c r="X1054" s="8"/>
      <c r="Y1054" s="8"/>
    </row>
    <row r="1055" spans="16:25">
      <c r="P1055" s="8"/>
      <c r="Q1055" s="8"/>
      <c r="R1055" s="8"/>
      <c r="S1055" s="8"/>
      <c r="T1055" s="8"/>
      <c r="U1055" s="8"/>
      <c r="V1055" s="8"/>
      <c r="W1055" s="8"/>
      <c r="X1055" s="8"/>
      <c r="Y1055" s="8"/>
    </row>
    <row r="1056" spans="16:25">
      <c r="P1056" s="8"/>
      <c r="Q1056" s="8"/>
      <c r="R1056" s="8"/>
      <c r="S1056" s="8"/>
      <c r="T1056" s="8"/>
      <c r="U1056" s="8"/>
      <c r="V1056" s="8"/>
      <c r="W1056" s="8"/>
      <c r="X1056" s="8"/>
      <c r="Y1056" s="8"/>
    </row>
    <row r="1057" spans="16:25">
      <c r="P1057" s="8"/>
      <c r="Q1057" s="8"/>
      <c r="R1057" s="8"/>
      <c r="S1057" s="8"/>
      <c r="T1057" s="8"/>
      <c r="U1057" s="8"/>
      <c r="V1057" s="8"/>
      <c r="W1057" s="8"/>
      <c r="X1057" s="8"/>
      <c r="Y1057" s="8"/>
    </row>
    <row r="1058" spans="16:25">
      <c r="P1058" s="8"/>
      <c r="Q1058" s="8"/>
      <c r="R1058" s="8"/>
      <c r="S1058" s="8"/>
      <c r="T1058" s="8"/>
      <c r="U1058" s="8"/>
      <c r="V1058" s="8"/>
      <c r="W1058" s="8"/>
      <c r="X1058" s="8"/>
      <c r="Y1058" s="8"/>
    </row>
    <row r="1059" spans="16:25">
      <c r="P1059" s="8"/>
      <c r="Q1059" s="8"/>
      <c r="R1059" s="8"/>
      <c r="S1059" s="8"/>
      <c r="T1059" s="8"/>
      <c r="U1059" s="8"/>
      <c r="V1059" s="8"/>
      <c r="W1059" s="8"/>
      <c r="X1059" s="8"/>
      <c r="Y1059" s="8"/>
    </row>
    <row r="1060" spans="16:25">
      <c r="P1060" s="8"/>
      <c r="Q1060" s="8"/>
      <c r="R1060" s="8"/>
      <c r="S1060" s="8"/>
      <c r="T1060" s="8"/>
      <c r="U1060" s="8"/>
      <c r="V1060" s="8"/>
      <c r="W1060" s="8"/>
      <c r="X1060" s="8"/>
      <c r="Y1060" s="8"/>
    </row>
    <row r="1061" spans="16:25">
      <c r="P1061" s="8"/>
      <c r="Q1061" s="8"/>
      <c r="R1061" s="8"/>
      <c r="S1061" s="8"/>
      <c r="T1061" s="8"/>
      <c r="U1061" s="8"/>
      <c r="V1061" s="8"/>
      <c r="W1061" s="8"/>
      <c r="X1061" s="8"/>
      <c r="Y1061" s="8"/>
    </row>
    <row r="1062" spans="16:25">
      <c r="P1062" s="8"/>
      <c r="Q1062" s="8"/>
      <c r="R1062" s="8"/>
      <c r="S1062" s="8"/>
      <c r="T1062" s="8"/>
      <c r="U1062" s="8"/>
      <c r="V1062" s="8"/>
      <c r="W1062" s="8"/>
      <c r="X1062" s="8"/>
      <c r="Y1062" s="8"/>
    </row>
    <row r="1063" spans="16:25">
      <c r="P1063" s="8"/>
      <c r="Q1063" s="8"/>
      <c r="R1063" s="8"/>
      <c r="S1063" s="8"/>
      <c r="T1063" s="8"/>
      <c r="U1063" s="8"/>
      <c r="V1063" s="8"/>
      <c r="W1063" s="8"/>
      <c r="X1063" s="8"/>
      <c r="Y1063" s="8"/>
    </row>
    <row r="1064" spans="16:25">
      <c r="P1064" s="8"/>
      <c r="Q1064" s="8"/>
      <c r="R1064" s="8"/>
      <c r="S1064" s="8"/>
      <c r="T1064" s="8"/>
      <c r="U1064" s="8"/>
      <c r="V1064" s="8"/>
      <c r="W1064" s="8"/>
      <c r="X1064" s="8"/>
      <c r="Y1064" s="8"/>
    </row>
    <row r="1065" spans="16:25">
      <c r="P1065" s="8"/>
      <c r="Q1065" s="8"/>
      <c r="R1065" s="8"/>
      <c r="S1065" s="8"/>
      <c r="T1065" s="8"/>
      <c r="U1065" s="8"/>
      <c r="V1065" s="8"/>
      <c r="W1065" s="8"/>
      <c r="X1065" s="8"/>
      <c r="Y1065" s="8"/>
    </row>
    <row r="1066" spans="16:25">
      <c r="P1066" s="8"/>
      <c r="Q1066" s="8"/>
      <c r="R1066" s="8"/>
      <c r="S1066" s="8"/>
      <c r="T1066" s="8"/>
      <c r="U1066" s="8"/>
      <c r="V1066" s="8"/>
      <c r="W1066" s="8"/>
      <c r="X1066" s="8"/>
      <c r="Y1066" s="8"/>
    </row>
    <row r="1067" spans="16:25">
      <c r="P1067" s="8"/>
      <c r="Q1067" s="8"/>
      <c r="R1067" s="8"/>
      <c r="S1067" s="8"/>
      <c r="T1067" s="8"/>
      <c r="U1067" s="8"/>
      <c r="V1067" s="8"/>
      <c r="W1067" s="8"/>
      <c r="X1067" s="8"/>
      <c r="Y1067" s="8"/>
    </row>
    <row r="1068" spans="16:25">
      <c r="P1068" s="8"/>
      <c r="Q1068" s="8"/>
      <c r="R1068" s="8"/>
      <c r="S1068" s="8"/>
      <c r="T1068" s="8"/>
      <c r="U1068" s="8"/>
      <c r="V1068" s="8"/>
      <c r="W1068" s="8"/>
      <c r="X1068" s="8"/>
      <c r="Y1068" s="8"/>
    </row>
    <row r="1069" spans="16:25">
      <c r="P1069" s="8"/>
      <c r="Q1069" s="8"/>
      <c r="R1069" s="8"/>
      <c r="S1069" s="8"/>
      <c r="T1069" s="8"/>
      <c r="U1069" s="8"/>
      <c r="V1069" s="8"/>
      <c r="W1069" s="8"/>
      <c r="X1069" s="8"/>
      <c r="Y1069" s="8"/>
    </row>
    <row r="1070" spans="16:25">
      <c r="P1070" s="8"/>
      <c r="Q1070" s="8"/>
      <c r="R1070" s="8"/>
      <c r="S1070" s="8"/>
      <c r="T1070" s="8"/>
      <c r="U1070" s="8"/>
      <c r="V1070" s="8"/>
      <c r="W1070" s="8"/>
      <c r="X1070" s="8"/>
      <c r="Y1070" s="8"/>
    </row>
    <row r="1071" spans="16:25">
      <c r="P1071" s="8"/>
      <c r="Q1071" s="8"/>
      <c r="R1071" s="8"/>
      <c r="S1071" s="8"/>
      <c r="T1071" s="8"/>
      <c r="U1071" s="8"/>
      <c r="V1071" s="8"/>
      <c r="W1071" s="8"/>
      <c r="X1071" s="8"/>
      <c r="Y1071" s="8"/>
    </row>
    <row r="1072" spans="16:25">
      <c r="P1072" s="8"/>
      <c r="Q1072" s="8"/>
      <c r="R1072" s="8"/>
      <c r="S1072" s="8"/>
      <c r="T1072" s="8"/>
      <c r="U1072" s="8"/>
      <c r="V1072" s="8"/>
      <c r="W1072" s="8"/>
      <c r="X1072" s="8"/>
      <c r="Y1072" s="8"/>
    </row>
    <row r="1073" spans="16:25">
      <c r="P1073" s="8"/>
      <c r="Q1073" s="8"/>
      <c r="R1073" s="8"/>
      <c r="S1073" s="8"/>
      <c r="T1073" s="8"/>
      <c r="U1073" s="8"/>
      <c r="V1073" s="8"/>
      <c r="W1073" s="8"/>
      <c r="X1073" s="8"/>
      <c r="Y1073" s="8"/>
    </row>
    <row r="1074" spans="16:25">
      <c r="P1074" s="8"/>
      <c r="Q1074" s="8"/>
      <c r="R1074" s="8"/>
      <c r="S1074" s="8"/>
      <c r="T1074" s="8"/>
      <c r="U1074" s="8"/>
      <c r="V1074" s="8"/>
      <c r="W1074" s="8"/>
      <c r="X1074" s="8"/>
      <c r="Y1074" s="8"/>
    </row>
    <row r="1075" spans="16:25">
      <c r="P1075" s="8"/>
      <c r="Q1075" s="8"/>
      <c r="R1075" s="8"/>
      <c r="S1075" s="8"/>
      <c r="T1075" s="8"/>
      <c r="U1075" s="8"/>
      <c r="V1075" s="8"/>
      <c r="W1075" s="8"/>
      <c r="X1075" s="8"/>
      <c r="Y1075" s="8"/>
    </row>
    <row r="1076" spans="16:25">
      <c r="P1076" s="8"/>
      <c r="Q1076" s="8"/>
      <c r="R1076" s="8"/>
      <c r="S1076" s="8"/>
      <c r="T1076" s="8"/>
      <c r="U1076" s="8"/>
      <c r="V1076" s="8"/>
      <c r="W1076" s="8"/>
      <c r="X1076" s="8"/>
      <c r="Y1076" s="8"/>
    </row>
    <row r="1077" spans="16:25">
      <c r="P1077" s="8"/>
      <c r="Q1077" s="8"/>
      <c r="R1077" s="8"/>
      <c r="S1077" s="8"/>
      <c r="T1077" s="8"/>
      <c r="U1077" s="8"/>
      <c r="V1077" s="8"/>
      <c r="W1077" s="8"/>
      <c r="X1077" s="8"/>
      <c r="Y1077" s="8"/>
    </row>
    <row r="1078" spans="16:25">
      <c r="P1078" s="8"/>
      <c r="Q1078" s="8"/>
      <c r="R1078" s="8"/>
      <c r="S1078" s="8"/>
      <c r="T1078" s="8"/>
      <c r="U1078" s="8"/>
      <c r="V1078" s="8"/>
      <c r="W1078" s="8"/>
      <c r="X1078" s="8"/>
      <c r="Y1078" s="8"/>
    </row>
    <row r="1079" spans="16:25">
      <c r="P1079" s="8"/>
      <c r="Q1079" s="8"/>
      <c r="R1079" s="8"/>
      <c r="S1079" s="8"/>
      <c r="T1079" s="8"/>
      <c r="U1079" s="8"/>
      <c r="V1079" s="8"/>
      <c r="W1079" s="8"/>
      <c r="X1079" s="8"/>
      <c r="Y1079" s="8"/>
    </row>
    <row r="1080" spans="16:25">
      <c r="P1080" s="8"/>
      <c r="Q1080" s="8"/>
      <c r="R1080" s="8"/>
      <c r="S1080" s="8"/>
      <c r="T1080" s="8"/>
      <c r="U1080" s="8"/>
      <c r="V1080" s="8"/>
      <c r="W1080" s="8"/>
      <c r="X1080" s="8"/>
      <c r="Y1080" s="8"/>
    </row>
    <row r="1081" spans="16:25">
      <c r="P1081" s="8"/>
      <c r="Q1081" s="8"/>
      <c r="R1081" s="8"/>
      <c r="S1081" s="8"/>
      <c r="T1081" s="8"/>
      <c r="U1081" s="8"/>
      <c r="V1081" s="8"/>
      <c r="W1081" s="8"/>
      <c r="X1081" s="8"/>
      <c r="Y1081" s="8"/>
    </row>
    <row r="1082" spans="16:25">
      <c r="P1082" s="8"/>
      <c r="Q1082" s="8"/>
      <c r="R1082" s="8"/>
      <c r="S1082" s="8"/>
      <c r="T1082" s="8"/>
      <c r="U1082" s="8"/>
      <c r="V1082" s="8"/>
      <c r="W1082" s="8"/>
      <c r="X1082" s="8"/>
      <c r="Y1082" s="8"/>
    </row>
    <row r="1083" spans="16:25">
      <c r="P1083" s="8"/>
      <c r="Q1083" s="8"/>
      <c r="R1083" s="8"/>
      <c r="S1083" s="8"/>
      <c r="T1083" s="8"/>
      <c r="U1083" s="8"/>
      <c r="V1083" s="8"/>
      <c r="W1083" s="8"/>
      <c r="X1083" s="8"/>
      <c r="Y1083" s="8"/>
    </row>
    <row r="1084" spans="16:25">
      <c r="P1084" s="8"/>
      <c r="Q1084" s="8"/>
      <c r="R1084" s="8"/>
      <c r="S1084" s="8"/>
      <c r="T1084" s="8"/>
      <c r="U1084" s="8"/>
      <c r="V1084" s="8"/>
      <c r="W1084" s="8"/>
      <c r="X1084" s="8"/>
      <c r="Y1084" s="8"/>
    </row>
    <row r="1085" spans="16:25">
      <c r="P1085" s="8"/>
      <c r="Q1085" s="8"/>
      <c r="R1085" s="8"/>
      <c r="S1085" s="8"/>
      <c r="T1085" s="8"/>
      <c r="U1085" s="8"/>
      <c r="V1085" s="8"/>
      <c r="W1085" s="8"/>
      <c r="X1085" s="8"/>
      <c r="Y1085" s="8"/>
    </row>
    <row r="1086" spans="16:25">
      <c r="P1086" s="8"/>
      <c r="Q1086" s="8"/>
      <c r="R1086" s="8"/>
      <c r="S1086" s="8"/>
      <c r="T1086" s="8"/>
      <c r="U1086" s="8"/>
      <c r="V1086" s="8"/>
      <c r="W1086" s="8"/>
      <c r="X1086" s="8"/>
      <c r="Y1086" s="8"/>
    </row>
    <row r="1087" spans="16:25">
      <c r="P1087" s="8"/>
      <c r="Q1087" s="8"/>
      <c r="R1087" s="8"/>
      <c r="S1087" s="8"/>
      <c r="T1087" s="8"/>
      <c r="U1087" s="8"/>
      <c r="V1087" s="8"/>
      <c r="W1087" s="8"/>
      <c r="X1087" s="8"/>
      <c r="Y1087" s="8"/>
    </row>
    <row r="1088" spans="16:25">
      <c r="P1088" s="8"/>
      <c r="Q1088" s="8"/>
      <c r="R1088" s="8"/>
      <c r="S1088" s="8"/>
      <c r="T1088" s="8"/>
      <c r="U1088" s="8"/>
      <c r="V1088" s="8"/>
      <c r="W1088" s="8"/>
      <c r="X1088" s="8"/>
      <c r="Y1088" s="8"/>
    </row>
    <row r="1089" spans="16:25">
      <c r="P1089" s="8"/>
      <c r="Q1089" s="8"/>
      <c r="R1089" s="8"/>
      <c r="S1089" s="8"/>
      <c r="T1089" s="8"/>
      <c r="U1089" s="8"/>
      <c r="V1089" s="8"/>
      <c r="W1089" s="8"/>
      <c r="X1089" s="8"/>
      <c r="Y1089" s="8"/>
    </row>
    <row r="1090" spans="16:25">
      <c r="P1090" s="8"/>
      <c r="Q1090" s="8"/>
      <c r="R1090" s="8"/>
      <c r="S1090" s="8"/>
      <c r="T1090" s="8"/>
      <c r="U1090" s="8"/>
      <c r="V1090" s="8"/>
      <c r="W1090" s="8"/>
      <c r="X1090" s="8"/>
      <c r="Y1090" s="8"/>
    </row>
    <row r="1091" spans="16:25">
      <c r="P1091" s="8"/>
      <c r="Q1091" s="8"/>
      <c r="R1091" s="8"/>
      <c r="S1091" s="8"/>
      <c r="T1091" s="8"/>
      <c r="U1091" s="8"/>
      <c r="V1091" s="8"/>
      <c r="W1091" s="8"/>
      <c r="X1091" s="8"/>
      <c r="Y1091" s="8"/>
    </row>
    <row r="1092" spans="16:25">
      <c r="P1092" s="8"/>
      <c r="Q1092" s="8"/>
      <c r="R1092" s="8"/>
      <c r="S1092" s="8"/>
      <c r="T1092" s="8"/>
      <c r="U1092" s="8"/>
      <c r="V1092" s="8"/>
      <c r="W1092" s="8"/>
      <c r="X1092" s="8"/>
      <c r="Y1092" s="8"/>
    </row>
    <row r="1093" spans="16:25">
      <c r="P1093" s="8"/>
      <c r="Q1093" s="8"/>
      <c r="R1093" s="8"/>
      <c r="S1093" s="8"/>
      <c r="T1093" s="8"/>
      <c r="U1093" s="8"/>
      <c r="V1093" s="8"/>
      <c r="W1093" s="8"/>
      <c r="X1093" s="8"/>
      <c r="Y1093" s="8"/>
    </row>
    <row r="1094" spans="16:25">
      <c r="P1094" s="8"/>
      <c r="Q1094" s="8"/>
      <c r="R1094" s="8"/>
      <c r="S1094" s="8"/>
      <c r="T1094" s="8"/>
      <c r="U1094" s="8"/>
      <c r="V1094" s="8"/>
      <c r="W1094" s="8"/>
      <c r="X1094" s="8"/>
      <c r="Y1094" s="8"/>
    </row>
    <row r="1095" spans="16:25">
      <c r="P1095" s="8"/>
      <c r="Q1095" s="8"/>
      <c r="R1095" s="8"/>
      <c r="S1095" s="8"/>
      <c r="T1095" s="8"/>
      <c r="U1095" s="8"/>
      <c r="V1095" s="8"/>
      <c r="W1095" s="8"/>
      <c r="X1095" s="8"/>
      <c r="Y1095" s="8"/>
    </row>
    <row r="1096" spans="16:25">
      <c r="P1096" s="8"/>
      <c r="Q1096" s="8"/>
      <c r="R1096" s="8"/>
      <c r="S1096" s="8"/>
      <c r="T1096" s="8"/>
      <c r="U1096" s="8"/>
      <c r="V1096" s="8"/>
      <c r="W1096" s="8"/>
      <c r="X1096" s="8"/>
      <c r="Y1096" s="8"/>
    </row>
    <row r="1097" spans="16:25">
      <c r="P1097" s="8"/>
      <c r="Q1097" s="8"/>
      <c r="R1097" s="8"/>
      <c r="S1097" s="8"/>
      <c r="T1097" s="8"/>
      <c r="U1097" s="8"/>
      <c r="V1097" s="8"/>
      <c r="W1097" s="8"/>
      <c r="X1097" s="8"/>
      <c r="Y1097" s="8"/>
    </row>
    <row r="1098" spans="16:25">
      <c r="P1098" s="8"/>
      <c r="Q1098" s="8"/>
      <c r="R1098" s="8"/>
      <c r="S1098" s="8"/>
      <c r="T1098" s="8"/>
      <c r="U1098" s="8"/>
      <c r="V1098" s="8"/>
      <c r="W1098" s="8"/>
      <c r="X1098" s="8"/>
      <c r="Y1098" s="8"/>
    </row>
    <row r="1099" spans="16:25">
      <c r="P1099" s="8"/>
      <c r="Q1099" s="8"/>
      <c r="R1099" s="8"/>
      <c r="S1099" s="8"/>
      <c r="T1099" s="8"/>
      <c r="U1099" s="8"/>
      <c r="V1099" s="8"/>
      <c r="W1099" s="8"/>
      <c r="X1099" s="8"/>
      <c r="Y1099" s="8"/>
    </row>
    <row r="1100" spans="16:25">
      <c r="P1100" s="8"/>
      <c r="Q1100" s="8"/>
      <c r="R1100" s="8"/>
      <c r="S1100" s="8"/>
      <c r="T1100" s="8"/>
      <c r="U1100" s="8"/>
      <c r="V1100" s="8"/>
      <c r="W1100" s="8"/>
      <c r="X1100" s="8"/>
      <c r="Y1100" s="8"/>
    </row>
    <row r="1101" spans="16:25">
      <c r="P1101" s="8"/>
      <c r="Q1101" s="8"/>
      <c r="R1101" s="8"/>
      <c r="S1101" s="8"/>
      <c r="T1101" s="8"/>
      <c r="U1101" s="8"/>
      <c r="V1101" s="8"/>
      <c r="W1101" s="8"/>
      <c r="X1101" s="8"/>
      <c r="Y1101" s="8"/>
    </row>
    <row r="1102" spans="16:25">
      <c r="P1102" s="8"/>
      <c r="Q1102" s="8"/>
      <c r="R1102" s="8"/>
      <c r="S1102" s="8"/>
      <c r="T1102" s="8"/>
      <c r="U1102" s="8"/>
      <c r="V1102" s="8"/>
      <c r="W1102" s="8"/>
      <c r="X1102" s="8"/>
      <c r="Y1102" s="8"/>
    </row>
    <row r="1103" spans="16:25">
      <c r="P1103" s="8"/>
      <c r="Q1103" s="8"/>
      <c r="R1103" s="8"/>
      <c r="S1103" s="8"/>
      <c r="T1103" s="8"/>
      <c r="U1103" s="8"/>
      <c r="V1103" s="8"/>
      <c r="W1103" s="8"/>
      <c r="X1103" s="8"/>
      <c r="Y1103" s="8"/>
    </row>
    <row r="1104" spans="16:25">
      <c r="P1104" s="8"/>
      <c r="Q1104" s="8"/>
      <c r="R1104" s="8"/>
      <c r="S1104" s="8"/>
      <c r="T1104" s="8"/>
      <c r="U1104" s="8"/>
      <c r="V1104" s="8"/>
      <c r="W1104" s="8"/>
      <c r="X1104" s="8"/>
      <c r="Y1104" s="8"/>
    </row>
    <row r="1105" spans="16:25">
      <c r="P1105" s="8"/>
      <c r="Q1105" s="8"/>
      <c r="R1105" s="8"/>
      <c r="S1105" s="8"/>
      <c r="T1105" s="8"/>
      <c r="U1105" s="8"/>
      <c r="V1105" s="8"/>
      <c r="W1105" s="8"/>
      <c r="X1105" s="8"/>
      <c r="Y1105" s="8"/>
    </row>
    <row r="1106" spans="16:25">
      <c r="P1106" s="8"/>
      <c r="Q1106" s="8"/>
      <c r="R1106" s="8"/>
      <c r="S1106" s="8"/>
      <c r="T1106" s="8"/>
      <c r="U1106" s="8"/>
      <c r="V1106" s="8"/>
      <c r="W1106" s="8"/>
      <c r="X1106" s="8"/>
      <c r="Y1106" s="8"/>
    </row>
    <row r="1107" spans="16:25">
      <c r="P1107" s="8"/>
      <c r="Q1107" s="8"/>
      <c r="R1107" s="8"/>
      <c r="S1107" s="8"/>
      <c r="T1107" s="8"/>
      <c r="U1107" s="8"/>
      <c r="V1107" s="8"/>
      <c r="W1107" s="8"/>
      <c r="X1107" s="8"/>
      <c r="Y1107" s="8"/>
    </row>
    <row r="1108" spans="16:25">
      <c r="P1108" s="8"/>
      <c r="Q1108" s="8"/>
      <c r="R1108" s="8"/>
      <c r="S1108" s="8"/>
      <c r="T1108" s="8"/>
      <c r="U1108" s="8"/>
      <c r="V1108" s="8"/>
      <c r="W1108" s="8"/>
      <c r="X1108" s="8"/>
      <c r="Y1108" s="8"/>
    </row>
    <row r="1109" spans="16:25">
      <c r="P1109" s="8"/>
      <c r="Q1109" s="8"/>
      <c r="R1109" s="8"/>
      <c r="S1109" s="8"/>
      <c r="T1109" s="8"/>
      <c r="U1109" s="8"/>
      <c r="V1109" s="8"/>
      <c r="W1109" s="8"/>
      <c r="X1109" s="8"/>
      <c r="Y1109" s="8"/>
    </row>
    <row r="1110" spans="16:25">
      <c r="P1110" s="8"/>
      <c r="Q1110" s="8"/>
      <c r="R1110" s="8"/>
      <c r="S1110" s="8"/>
      <c r="T1110" s="8"/>
      <c r="U1110" s="8"/>
      <c r="V1110" s="8"/>
      <c r="W1110" s="8"/>
      <c r="X1110" s="8"/>
      <c r="Y1110" s="8"/>
    </row>
    <row r="1111" spans="16:25">
      <c r="P1111" s="8"/>
      <c r="Q1111" s="8"/>
      <c r="R1111" s="8"/>
      <c r="S1111" s="8"/>
      <c r="T1111" s="8"/>
      <c r="U1111" s="8"/>
      <c r="V1111" s="8"/>
      <c r="W1111" s="8"/>
      <c r="X1111" s="8"/>
      <c r="Y1111" s="8"/>
    </row>
    <row r="1112" spans="16:25">
      <c r="P1112" s="8"/>
      <c r="Q1112" s="8"/>
      <c r="R1112" s="8"/>
      <c r="S1112" s="8"/>
      <c r="T1112" s="8"/>
      <c r="U1112" s="8"/>
      <c r="V1112" s="8"/>
      <c r="W1112" s="8"/>
      <c r="X1112" s="8"/>
      <c r="Y1112" s="8"/>
    </row>
    <row r="1113" spans="16:25">
      <c r="P1113" s="8"/>
      <c r="Q1113" s="8"/>
      <c r="R1113" s="8"/>
      <c r="S1113" s="8"/>
      <c r="T1113" s="8"/>
      <c r="U1113" s="8"/>
      <c r="V1113" s="8"/>
      <c r="W1113" s="8"/>
      <c r="X1113" s="8"/>
      <c r="Y1113" s="8"/>
    </row>
    <row r="1114" spans="16:25">
      <c r="P1114" s="8"/>
      <c r="Q1114" s="8"/>
      <c r="R1114" s="8"/>
      <c r="S1114" s="8"/>
      <c r="T1114" s="8"/>
      <c r="U1114" s="8"/>
      <c r="V1114" s="8"/>
      <c r="W1114" s="8"/>
      <c r="X1114" s="8"/>
      <c r="Y1114" s="8"/>
    </row>
    <row r="1115" spans="16:25">
      <c r="P1115" s="8"/>
      <c r="Q1115" s="8"/>
      <c r="R1115" s="8"/>
      <c r="S1115" s="8"/>
      <c r="T1115" s="8"/>
      <c r="U1115" s="8"/>
      <c r="V1115" s="8"/>
      <c r="W1115" s="8"/>
      <c r="X1115" s="8"/>
      <c r="Y1115" s="8"/>
    </row>
    <row r="1116" spans="16:25">
      <c r="P1116" s="8"/>
      <c r="Q1116" s="8"/>
      <c r="R1116" s="8"/>
      <c r="S1116" s="8"/>
      <c r="T1116" s="8"/>
      <c r="U1116" s="8"/>
      <c r="V1116" s="8"/>
      <c r="W1116" s="8"/>
      <c r="X1116" s="8"/>
      <c r="Y1116" s="8"/>
    </row>
    <row r="1117" spans="16:25">
      <c r="P1117" s="8"/>
      <c r="Q1117" s="8"/>
      <c r="R1117" s="8"/>
      <c r="S1117" s="8"/>
      <c r="T1117" s="8"/>
      <c r="U1117" s="8"/>
      <c r="V1117" s="8"/>
      <c r="W1117" s="8"/>
      <c r="X1117" s="8"/>
      <c r="Y1117" s="8"/>
    </row>
    <row r="1118" spans="16:25">
      <c r="P1118" s="8"/>
      <c r="Q1118" s="8"/>
      <c r="R1118" s="8"/>
      <c r="S1118" s="8"/>
      <c r="T1118" s="8"/>
      <c r="U1118" s="8"/>
      <c r="V1118" s="8"/>
      <c r="W1118" s="8"/>
      <c r="X1118" s="8"/>
      <c r="Y1118" s="8"/>
    </row>
    <row r="1119" spans="16:25">
      <c r="P1119" s="8"/>
      <c r="Q1119" s="8"/>
      <c r="R1119" s="8"/>
      <c r="S1119" s="8"/>
      <c r="T1119" s="8"/>
      <c r="U1119" s="8"/>
      <c r="V1119" s="8"/>
      <c r="W1119" s="8"/>
      <c r="X1119" s="8"/>
      <c r="Y1119" s="8"/>
    </row>
    <row r="1120" spans="16:25">
      <c r="P1120" s="8"/>
      <c r="Q1120" s="8"/>
      <c r="R1120" s="8"/>
      <c r="S1120" s="8"/>
      <c r="T1120" s="8"/>
      <c r="U1120" s="8"/>
      <c r="V1120" s="8"/>
      <c r="W1120" s="8"/>
      <c r="X1120" s="8"/>
      <c r="Y1120" s="8"/>
    </row>
    <row r="1121" spans="16:25">
      <c r="P1121" s="8"/>
      <c r="Q1121" s="8"/>
      <c r="R1121" s="8"/>
      <c r="S1121" s="8"/>
      <c r="T1121" s="8"/>
      <c r="U1121" s="8"/>
      <c r="V1121" s="8"/>
      <c r="W1121" s="8"/>
      <c r="X1121" s="8"/>
      <c r="Y1121" s="8"/>
    </row>
    <row r="1122" spans="16:25">
      <c r="P1122" s="8"/>
      <c r="Q1122" s="8"/>
      <c r="R1122" s="8"/>
      <c r="S1122" s="8"/>
      <c r="T1122" s="8"/>
      <c r="U1122" s="8"/>
      <c r="V1122" s="8"/>
      <c r="W1122" s="8"/>
      <c r="X1122" s="8"/>
      <c r="Y1122" s="8"/>
    </row>
    <row r="1123" spans="16:25">
      <c r="P1123" s="8"/>
      <c r="Q1123" s="8"/>
      <c r="R1123" s="8"/>
      <c r="S1123" s="8"/>
      <c r="T1123" s="8"/>
      <c r="U1123" s="8"/>
      <c r="V1123" s="8"/>
      <c r="W1123" s="8"/>
      <c r="X1123" s="8"/>
      <c r="Y1123" s="8"/>
    </row>
    <row r="1124" spans="16:25">
      <c r="P1124" s="8"/>
      <c r="Q1124" s="8"/>
      <c r="R1124" s="8"/>
      <c r="S1124" s="8"/>
      <c r="T1124" s="8"/>
      <c r="U1124" s="8"/>
      <c r="V1124" s="8"/>
      <c r="W1124" s="8"/>
      <c r="X1124" s="8"/>
      <c r="Y1124" s="8"/>
    </row>
    <row r="1125" spans="16:25">
      <c r="P1125" s="8"/>
      <c r="Q1125" s="8"/>
      <c r="R1125" s="8"/>
      <c r="S1125" s="8"/>
      <c r="T1125" s="8"/>
      <c r="U1125" s="8"/>
      <c r="V1125" s="8"/>
      <c r="W1125" s="8"/>
      <c r="X1125" s="8"/>
      <c r="Y1125" s="8"/>
    </row>
    <row r="1126" spans="16:25">
      <c r="P1126" s="8"/>
      <c r="Q1126" s="8"/>
      <c r="R1126" s="8"/>
      <c r="S1126" s="8"/>
      <c r="T1126" s="8"/>
      <c r="U1126" s="8"/>
      <c r="V1126" s="8"/>
      <c r="W1126" s="8"/>
      <c r="X1126" s="8"/>
      <c r="Y1126" s="8"/>
    </row>
    <row r="1127" spans="16:25">
      <c r="P1127" s="8"/>
      <c r="Q1127" s="8"/>
      <c r="R1127" s="8"/>
      <c r="S1127" s="8"/>
      <c r="T1127" s="8"/>
      <c r="U1127" s="8"/>
      <c r="V1127" s="8"/>
      <c r="W1127" s="8"/>
      <c r="X1127" s="8"/>
      <c r="Y1127" s="8"/>
    </row>
    <row r="1128" spans="16:25">
      <c r="P1128" s="8"/>
      <c r="Q1128" s="8"/>
      <c r="R1128" s="8"/>
      <c r="S1128" s="8"/>
      <c r="T1128" s="8"/>
      <c r="U1128" s="8"/>
      <c r="V1128" s="8"/>
      <c r="W1128" s="8"/>
      <c r="X1128" s="8"/>
      <c r="Y1128" s="8"/>
    </row>
    <row r="1129" spans="16:25">
      <c r="P1129" s="8"/>
      <c r="Q1129" s="8"/>
      <c r="R1129" s="8"/>
      <c r="S1129" s="8"/>
      <c r="T1129" s="8"/>
      <c r="U1129" s="8"/>
      <c r="V1129" s="8"/>
      <c r="W1129" s="8"/>
      <c r="X1129" s="8"/>
      <c r="Y1129" s="8"/>
    </row>
    <row r="1130" spans="16:25">
      <c r="P1130" s="8"/>
      <c r="Q1130" s="8"/>
      <c r="R1130" s="8"/>
      <c r="S1130" s="8"/>
      <c r="T1130" s="8"/>
      <c r="U1130" s="8"/>
      <c r="V1130" s="8"/>
      <c r="W1130" s="8"/>
      <c r="X1130" s="8"/>
      <c r="Y1130" s="8"/>
    </row>
    <row r="1131" spans="16:25">
      <c r="P1131" s="8"/>
      <c r="Q1131" s="8"/>
      <c r="R1131" s="8"/>
      <c r="S1131" s="8"/>
      <c r="T1131" s="8"/>
      <c r="U1131" s="8"/>
      <c r="V1131" s="8"/>
      <c r="W1131" s="8"/>
      <c r="X1131" s="8"/>
      <c r="Y1131" s="8"/>
    </row>
    <row r="1132" spans="16:25">
      <c r="P1132" s="8"/>
      <c r="Q1132" s="8"/>
      <c r="R1132" s="8"/>
      <c r="S1132" s="8"/>
      <c r="T1132" s="8"/>
      <c r="U1132" s="8"/>
      <c r="V1132" s="8"/>
      <c r="W1132" s="8"/>
      <c r="X1132" s="8"/>
      <c r="Y1132" s="8"/>
    </row>
    <row r="1133" spans="16:25">
      <c r="P1133" s="8"/>
      <c r="Q1133" s="8"/>
      <c r="R1133" s="8"/>
      <c r="S1133" s="8"/>
      <c r="T1133" s="8"/>
      <c r="U1133" s="8"/>
      <c r="V1133" s="8"/>
      <c r="W1133" s="8"/>
      <c r="X1133" s="8"/>
      <c r="Y1133" s="8"/>
    </row>
    <row r="1134" spans="16:25">
      <c r="P1134" s="8"/>
      <c r="Q1134" s="8"/>
      <c r="R1134" s="8"/>
      <c r="S1134" s="8"/>
      <c r="T1134" s="8"/>
      <c r="U1134" s="8"/>
      <c r="V1134" s="8"/>
      <c r="W1134" s="8"/>
      <c r="X1134" s="8"/>
      <c r="Y1134" s="8"/>
    </row>
    <row r="1135" spans="16:25">
      <c r="P1135" s="8"/>
      <c r="Q1135" s="8"/>
      <c r="R1135" s="8"/>
      <c r="S1135" s="8"/>
      <c r="T1135" s="8"/>
      <c r="U1135" s="8"/>
      <c r="V1135" s="8"/>
      <c r="W1135" s="8"/>
      <c r="X1135" s="8"/>
      <c r="Y1135" s="8"/>
    </row>
    <row r="1136" spans="16:25">
      <c r="P1136" s="8"/>
      <c r="Q1136" s="8"/>
      <c r="R1136" s="8"/>
      <c r="S1136" s="8"/>
      <c r="T1136" s="8"/>
      <c r="U1136" s="8"/>
      <c r="V1136" s="8"/>
      <c r="W1136" s="8"/>
      <c r="X1136" s="8"/>
      <c r="Y1136" s="8"/>
    </row>
    <row r="1137" spans="16:25">
      <c r="P1137" s="8"/>
      <c r="Q1137" s="8"/>
      <c r="R1137" s="8"/>
      <c r="S1137" s="8"/>
      <c r="T1137" s="8"/>
      <c r="U1137" s="8"/>
      <c r="V1137" s="8"/>
      <c r="W1137" s="8"/>
      <c r="X1137" s="8"/>
      <c r="Y1137" s="8"/>
    </row>
    <row r="1138" spans="16:25">
      <c r="P1138" s="8"/>
      <c r="Q1138" s="8"/>
      <c r="R1138" s="8"/>
      <c r="S1138" s="8"/>
      <c r="T1138" s="8"/>
      <c r="U1138" s="8"/>
      <c r="V1138" s="8"/>
      <c r="W1138" s="8"/>
      <c r="X1138" s="8"/>
      <c r="Y1138" s="8"/>
    </row>
    <row r="1139" spans="16:25">
      <c r="P1139" s="8"/>
      <c r="Q1139" s="8"/>
      <c r="R1139" s="8"/>
      <c r="S1139" s="8"/>
      <c r="T1139" s="8"/>
      <c r="U1139" s="8"/>
      <c r="V1139" s="8"/>
      <c r="W1139" s="8"/>
      <c r="X1139" s="8"/>
      <c r="Y1139" s="8"/>
    </row>
    <row r="1140" spans="16:25">
      <c r="P1140" s="8"/>
      <c r="Q1140" s="8"/>
      <c r="R1140" s="8"/>
      <c r="S1140" s="8"/>
      <c r="T1140" s="8"/>
      <c r="U1140" s="8"/>
      <c r="V1140" s="8"/>
      <c r="W1140" s="8"/>
      <c r="X1140" s="8"/>
      <c r="Y1140" s="8"/>
    </row>
    <row r="1141" spans="16:25">
      <c r="P1141" s="8"/>
      <c r="Q1141" s="8"/>
      <c r="R1141" s="8"/>
      <c r="S1141" s="8"/>
      <c r="T1141" s="8"/>
      <c r="U1141" s="8"/>
      <c r="V1141" s="8"/>
      <c r="W1141" s="8"/>
      <c r="X1141" s="8"/>
      <c r="Y1141" s="8"/>
    </row>
    <row r="1142" spans="16:25">
      <c r="P1142" s="8"/>
      <c r="Q1142" s="8"/>
      <c r="R1142" s="8"/>
      <c r="S1142" s="8"/>
      <c r="T1142" s="8"/>
      <c r="U1142" s="8"/>
      <c r="V1142" s="8"/>
      <c r="W1142" s="8"/>
      <c r="X1142" s="8"/>
      <c r="Y1142" s="8"/>
    </row>
    <row r="1143" spans="16:25">
      <c r="P1143" s="8"/>
      <c r="Q1143" s="8"/>
      <c r="R1143" s="8"/>
      <c r="S1143" s="8"/>
      <c r="T1143" s="8"/>
      <c r="U1143" s="8"/>
      <c r="V1143" s="8"/>
      <c r="W1143" s="8"/>
      <c r="X1143" s="8"/>
      <c r="Y1143" s="8"/>
    </row>
    <row r="1144" spans="16:25">
      <c r="P1144" s="8"/>
      <c r="Q1144" s="8"/>
      <c r="R1144" s="8"/>
      <c r="S1144" s="8"/>
      <c r="T1144" s="8"/>
      <c r="U1144" s="8"/>
      <c r="V1144" s="8"/>
      <c r="W1144" s="8"/>
      <c r="X1144" s="8"/>
      <c r="Y1144" s="8"/>
    </row>
    <row r="1145" spans="16:25">
      <c r="P1145" s="8"/>
      <c r="Q1145" s="8"/>
      <c r="R1145" s="8"/>
      <c r="S1145" s="8"/>
      <c r="T1145" s="8"/>
      <c r="U1145" s="8"/>
      <c r="V1145" s="8"/>
      <c r="W1145" s="8"/>
      <c r="X1145" s="8"/>
      <c r="Y1145" s="8"/>
    </row>
    <row r="1146" spans="16:25">
      <c r="P1146" s="8"/>
      <c r="Q1146" s="8"/>
      <c r="R1146" s="8"/>
      <c r="S1146" s="8"/>
      <c r="T1146" s="8"/>
      <c r="U1146" s="8"/>
      <c r="V1146" s="8"/>
      <c r="W1146" s="8"/>
      <c r="X1146" s="8"/>
      <c r="Y1146" s="8"/>
    </row>
    <row r="1147" spans="16:25">
      <c r="P1147" s="8"/>
      <c r="Q1147" s="8"/>
      <c r="R1147" s="8"/>
      <c r="S1147" s="8"/>
      <c r="T1147" s="8"/>
      <c r="U1147" s="8"/>
      <c r="V1147" s="8"/>
      <c r="W1147" s="8"/>
      <c r="X1147" s="8"/>
      <c r="Y1147" s="8"/>
    </row>
    <row r="1148" spans="16:25">
      <c r="P1148" s="8"/>
      <c r="Q1148" s="8"/>
      <c r="R1148" s="8"/>
      <c r="S1148" s="8"/>
      <c r="T1148" s="8"/>
      <c r="U1148" s="8"/>
      <c r="V1148" s="8"/>
      <c r="W1148" s="8"/>
      <c r="X1148" s="8"/>
      <c r="Y1148" s="8"/>
    </row>
    <row r="1149" spans="16:25">
      <c r="P1149" s="8"/>
      <c r="Q1149" s="8"/>
      <c r="R1149" s="8"/>
      <c r="S1149" s="8"/>
      <c r="T1149" s="8"/>
      <c r="U1149" s="8"/>
      <c r="V1149" s="8"/>
      <c r="W1149" s="8"/>
      <c r="X1149" s="8"/>
      <c r="Y1149" s="8"/>
    </row>
    <row r="1150" spans="16:25">
      <c r="P1150" s="8"/>
      <c r="Q1150" s="8"/>
      <c r="R1150" s="8"/>
      <c r="S1150" s="8"/>
      <c r="T1150" s="8"/>
      <c r="U1150" s="8"/>
      <c r="V1150" s="8"/>
      <c r="W1150" s="8"/>
      <c r="X1150" s="8"/>
      <c r="Y1150" s="8"/>
    </row>
    <row r="1151" spans="16:25">
      <c r="P1151" s="8"/>
      <c r="Q1151" s="8"/>
      <c r="R1151" s="8"/>
      <c r="S1151" s="8"/>
      <c r="T1151" s="8"/>
      <c r="U1151" s="8"/>
      <c r="V1151" s="8"/>
      <c r="W1151" s="8"/>
      <c r="X1151" s="8"/>
      <c r="Y1151" s="8"/>
    </row>
    <row r="1152" spans="16:25">
      <c r="P1152" s="8"/>
      <c r="Q1152" s="8"/>
      <c r="R1152" s="8"/>
      <c r="S1152" s="8"/>
      <c r="T1152" s="8"/>
      <c r="U1152" s="8"/>
      <c r="V1152" s="8"/>
      <c r="W1152" s="8"/>
      <c r="X1152" s="8"/>
      <c r="Y1152" s="8"/>
    </row>
    <row r="1153" spans="16:25">
      <c r="P1153" s="8"/>
      <c r="Q1153" s="8"/>
      <c r="R1153" s="8"/>
      <c r="S1153" s="8"/>
      <c r="T1153" s="8"/>
      <c r="U1153" s="8"/>
      <c r="V1153" s="8"/>
      <c r="W1153" s="8"/>
      <c r="X1153" s="8"/>
      <c r="Y1153" s="8"/>
    </row>
    <row r="1154" spans="16:25">
      <c r="P1154" s="8"/>
      <c r="Q1154" s="8"/>
      <c r="R1154" s="8"/>
      <c r="S1154" s="8"/>
      <c r="T1154" s="8"/>
      <c r="U1154" s="8"/>
      <c r="V1154" s="8"/>
      <c r="W1154" s="8"/>
      <c r="X1154" s="8"/>
      <c r="Y1154" s="8"/>
    </row>
    <row r="1155" spans="16:25">
      <c r="P1155" s="8"/>
      <c r="Q1155" s="8"/>
      <c r="R1155" s="8"/>
      <c r="S1155" s="8"/>
      <c r="T1155" s="8"/>
      <c r="U1155" s="8"/>
      <c r="V1155" s="8"/>
      <c r="W1155" s="8"/>
      <c r="X1155" s="8"/>
      <c r="Y1155" s="8"/>
    </row>
    <row r="1156" spans="16:25">
      <c r="P1156" s="8"/>
      <c r="Q1156" s="8"/>
      <c r="R1156" s="8"/>
      <c r="S1156" s="8"/>
      <c r="T1156" s="8"/>
      <c r="U1156" s="8"/>
      <c r="V1156" s="8"/>
      <c r="W1156" s="8"/>
      <c r="X1156" s="8"/>
      <c r="Y1156" s="8"/>
    </row>
    <row r="1157" spans="16:25">
      <c r="P1157" s="8"/>
      <c r="Q1157" s="8"/>
      <c r="R1157" s="8"/>
      <c r="S1157" s="8"/>
      <c r="T1157" s="8"/>
      <c r="U1157" s="8"/>
      <c r="V1157" s="8"/>
      <c r="W1157" s="8"/>
      <c r="X1157" s="8"/>
      <c r="Y1157" s="8"/>
    </row>
    <row r="1158" spans="16:25">
      <c r="P1158" s="8"/>
      <c r="Q1158" s="8"/>
      <c r="R1158" s="8"/>
      <c r="S1158" s="8"/>
      <c r="T1158" s="8"/>
      <c r="U1158" s="8"/>
      <c r="V1158" s="8"/>
      <c r="W1158" s="8"/>
      <c r="X1158" s="8"/>
      <c r="Y1158" s="8"/>
    </row>
    <row r="1159" spans="16:25">
      <c r="P1159" s="8"/>
      <c r="Q1159" s="8"/>
      <c r="R1159" s="8"/>
      <c r="S1159" s="8"/>
      <c r="T1159" s="8"/>
      <c r="U1159" s="8"/>
      <c r="V1159" s="8"/>
      <c r="W1159" s="8"/>
      <c r="X1159" s="8"/>
      <c r="Y1159" s="8"/>
    </row>
    <row r="1160" spans="16:25">
      <c r="P1160" s="8"/>
      <c r="Q1160" s="8"/>
      <c r="R1160" s="8"/>
      <c r="S1160" s="8"/>
      <c r="T1160" s="8"/>
      <c r="U1160" s="8"/>
      <c r="V1160" s="8"/>
      <c r="W1160" s="8"/>
      <c r="X1160" s="8"/>
      <c r="Y1160" s="8"/>
    </row>
    <row r="1161" spans="16:25">
      <c r="P1161" s="8"/>
      <c r="Q1161" s="8"/>
      <c r="R1161" s="8"/>
      <c r="S1161" s="8"/>
      <c r="T1161" s="8"/>
      <c r="U1161" s="8"/>
      <c r="V1161" s="8"/>
      <c r="W1161" s="8"/>
      <c r="X1161" s="8"/>
      <c r="Y1161" s="8"/>
    </row>
    <row r="1162" spans="16:25">
      <c r="P1162" s="8"/>
      <c r="Q1162" s="8"/>
      <c r="R1162" s="8"/>
      <c r="S1162" s="8"/>
      <c r="T1162" s="8"/>
      <c r="U1162" s="8"/>
      <c r="V1162" s="8"/>
      <c r="W1162" s="8"/>
      <c r="X1162" s="8"/>
      <c r="Y1162" s="8"/>
    </row>
    <row r="1163" spans="16:25">
      <c r="P1163" s="8"/>
      <c r="Q1163" s="8"/>
      <c r="R1163" s="8"/>
      <c r="S1163" s="8"/>
      <c r="T1163" s="8"/>
      <c r="U1163" s="8"/>
      <c r="V1163" s="8"/>
      <c r="W1163" s="8"/>
      <c r="X1163" s="8"/>
      <c r="Y1163" s="8"/>
    </row>
    <row r="1164" spans="16:25">
      <c r="P1164" s="8"/>
      <c r="Q1164" s="8"/>
      <c r="R1164" s="8"/>
      <c r="S1164" s="8"/>
      <c r="T1164" s="8"/>
      <c r="U1164" s="8"/>
      <c r="V1164" s="8"/>
      <c r="W1164" s="8"/>
      <c r="X1164" s="8"/>
      <c r="Y1164" s="8"/>
    </row>
    <row r="1165" spans="16:25">
      <c r="P1165" s="8"/>
      <c r="Q1165" s="8"/>
      <c r="R1165" s="8"/>
      <c r="S1165" s="8"/>
      <c r="T1165" s="8"/>
      <c r="U1165" s="8"/>
      <c r="V1165" s="8"/>
      <c r="W1165" s="8"/>
      <c r="X1165" s="8"/>
      <c r="Y1165" s="8"/>
    </row>
    <row r="1166" spans="16:25">
      <c r="P1166" s="8"/>
      <c r="Q1166" s="8"/>
      <c r="R1166" s="8"/>
      <c r="S1166" s="8"/>
      <c r="T1166" s="8"/>
      <c r="U1166" s="8"/>
      <c r="V1166" s="8"/>
      <c r="W1166" s="8"/>
      <c r="X1166" s="8"/>
      <c r="Y1166" s="8"/>
    </row>
    <row r="1167" spans="16:25">
      <c r="P1167" s="8"/>
      <c r="Q1167" s="8"/>
      <c r="R1167" s="8"/>
      <c r="S1167" s="8"/>
      <c r="T1167" s="8"/>
      <c r="U1167" s="8"/>
      <c r="V1167" s="8"/>
      <c r="W1167" s="8"/>
      <c r="X1167" s="8"/>
      <c r="Y1167" s="8"/>
    </row>
    <row r="1168" spans="16:25">
      <c r="P1168" s="8"/>
      <c r="Q1168" s="8"/>
      <c r="R1168" s="8"/>
      <c r="S1168" s="8"/>
      <c r="T1168" s="8"/>
      <c r="U1168" s="8"/>
      <c r="V1168" s="8"/>
      <c r="W1168" s="8"/>
      <c r="X1168" s="8"/>
      <c r="Y1168" s="8"/>
    </row>
    <row r="1169" spans="16:25">
      <c r="P1169" s="8"/>
      <c r="Q1169" s="8"/>
      <c r="R1169" s="8"/>
      <c r="S1169" s="8"/>
      <c r="T1169" s="8"/>
      <c r="U1169" s="8"/>
      <c r="V1169" s="8"/>
      <c r="W1169" s="8"/>
      <c r="X1169" s="8"/>
      <c r="Y1169" s="8"/>
    </row>
    <row r="1170" spans="16:25">
      <c r="P1170" s="8"/>
      <c r="Q1170" s="8"/>
      <c r="R1170" s="8"/>
      <c r="S1170" s="8"/>
      <c r="T1170" s="8"/>
      <c r="U1170" s="8"/>
      <c r="V1170" s="8"/>
      <c r="W1170" s="8"/>
      <c r="X1170" s="8"/>
      <c r="Y1170" s="8"/>
    </row>
    <row r="1171" spans="16:25">
      <c r="P1171" s="8"/>
      <c r="Q1171" s="8"/>
      <c r="R1171" s="8"/>
      <c r="S1171" s="8"/>
      <c r="T1171" s="8"/>
      <c r="U1171" s="8"/>
      <c r="V1171" s="8"/>
      <c r="W1171" s="8"/>
      <c r="X1171" s="8"/>
      <c r="Y1171" s="8"/>
    </row>
    <row r="1172" spans="16:25">
      <c r="P1172" s="8"/>
      <c r="Q1172" s="8"/>
      <c r="R1172" s="8"/>
      <c r="S1172" s="8"/>
      <c r="T1172" s="8"/>
      <c r="U1172" s="8"/>
      <c r="V1172" s="8"/>
      <c r="W1172" s="8"/>
      <c r="X1172" s="8"/>
      <c r="Y1172" s="8"/>
    </row>
    <row r="1173" spans="16:25">
      <c r="P1173" s="8"/>
      <c r="Q1173" s="8"/>
      <c r="R1173" s="8"/>
      <c r="S1173" s="8"/>
      <c r="T1173" s="8"/>
      <c r="U1173" s="8"/>
      <c r="V1173" s="8"/>
      <c r="W1173" s="8"/>
      <c r="X1173" s="8"/>
      <c r="Y1173" s="8"/>
    </row>
    <row r="1174" spans="16:25">
      <c r="P1174" s="8"/>
      <c r="Q1174" s="8"/>
      <c r="R1174" s="8"/>
      <c r="S1174" s="8"/>
      <c r="T1174" s="8"/>
      <c r="U1174" s="8"/>
      <c r="V1174" s="8"/>
      <c r="W1174" s="8"/>
      <c r="X1174" s="8"/>
      <c r="Y1174" s="8"/>
    </row>
    <row r="1175" spans="16:25">
      <c r="P1175" s="8"/>
      <c r="Q1175" s="8"/>
      <c r="R1175" s="8"/>
      <c r="S1175" s="8"/>
      <c r="T1175" s="8"/>
      <c r="U1175" s="8"/>
      <c r="V1175" s="8"/>
      <c r="W1175" s="8"/>
      <c r="X1175" s="8"/>
      <c r="Y1175" s="8"/>
    </row>
    <row r="1176" spans="16:25">
      <c r="P1176" s="8"/>
      <c r="Q1176" s="8"/>
      <c r="R1176" s="8"/>
      <c r="S1176" s="8"/>
      <c r="T1176" s="8"/>
      <c r="U1176" s="8"/>
      <c r="V1176" s="8"/>
      <c r="W1176" s="8"/>
      <c r="X1176" s="8"/>
      <c r="Y1176" s="8"/>
    </row>
    <row r="1177" spans="16:25">
      <c r="P1177" s="8"/>
      <c r="Q1177" s="8"/>
      <c r="R1177" s="8"/>
      <c r="S1177" s="8"/>
      <c r="T1177" s="8"/>
      <c r="U1177" s="8"/>
      <c r="V1177" s="8"/>
      <c r="W1177" s="8"/>
      <c r="X1177" s="8"/>
      <c r="Y1177" s="8"/>
    </row>
    <row r="1178" spans="16:25">
      <c r="P1178" s="8"/>
      <c r="Q1178" s="8"/>
      <c r="R1178" s="8"/>
      <c r="S1178" s="8"/>
      <c r="T1178" s="8"/>
      <c r="U1178" s="8"/>
      <c r="V1178" s="8"/>
      <c r="W1178" s="8"/>
      <c r="X1178" s="8"/>
      <c r="Y1178" s="8"/>
    </row>
    <row r="1179" spans="16:25">
      <c r="P1179" s="8"/>
      <c r="Q1179" s="8"/>
      <c r="R1179" s="8"/>
      <c r="S1179" s="8"/>
      <c r="T1179" s="8"/>
      <c r="U1179" s="8"/>
      <c r="V1179" s="8"/>
      <c r="W1179" s="8"/>
      <c r="X1179" s="8"/>
      <c r="Y1179" s="8"/>
    </row>
    <row r="1180" spans="16:25">
      <c r="P1180" s="8"/>
      <c r="Q1180" s="8"/>
      <c r="R1180" s="8"/>
      <c r="S1180" s="8"/>
      <c r="T1180" s="8"/>
      <c r="U1180" s="8"/>
      <c r="V1180" s="8"/>
      <c r="W1180" s="8"/>
      <c r="X1180" s="8"/>
      <c r="Y1180" s="8"/>
    </row>
    <row r="1181" spans="16:25">
      <c r="P1181" s="8"/>
      <c r="Q1181" s="8"/>
      <c r="R1181" s="8"/>
      <c r="S1181" s="8"/>
      <c r="T1181" s="8"/>
      <c r="U1181" s="8"/>
      <c r="V1181" s="8"/>
      <c r="W1181" s="8"/>
      <c r="X1181" s="8"/>
      <c r="Y1181" s="8"/>
    </row>
    <row r="1182" spans="16:25">
      <c r="P1182" s="8"/>
      <c r="Q1182" s="8"/>
      <c r="R1182" s="8"/>
      <c r="S1182" s="8"/>
      <c r="T1182" s="8"/>
      <c r="U1182" s="8"/>
      <c r="V1182" s="8"/>
      <c r="W1182" s="8"/>
      <c r="X1182" s="8"/>
      <c r="Y1182" s="8"/>
    </row>
    <row r="1183" spans="16:25">
      <c r="P1183" s="8"/>
      <c r="Q1183" s="8"/>
      <c r="R1183" s="8"/>
      <c r="S1183" s="8"/>
      <c r="T1183" s="8"/>
      <c r="U1183" s="8"/>
      <c r="V1183" s="8"/>
      <c r="W1183" s="8"/>
      <c r="X1183" s="8"/>
      <c r="Y1183" s="8"/>
    </row>
    <row r="1184" spans="16:25">
      <c r="P1184" s="8"/>
      <c r="Q1184" s="8"/>
      <c r="R1184" s="8"/>
      <c r="S1184" s="8"/>
      <c r="T1184" s="8"/>
      <c r="U1184" s="8"/>
      <c r="V1184" s="8"/>
      <c r="W1184" s="8"/>
      <c r="X1184" s="8"/>
      <c r="Y1184" s="8"/>
    </row>
    <row r="1185" spans="16:25">
      <c r="P1185" s="8"/>
      <c r="Q1185" s="8"/>
      <c r="R1185" s="8"/>
      <c r="S1185" s="8"/>
      <c r="T1185" s="8"/>
      <c r="U1185" s="8"/>
      <c r="V1185" s="8"/>
      <c r="W1185" s="8"/>
      <c r="X1185" s="8"/>
      <c r="Y1185" s="8"/>
    </row>
    <row r="1186" spans="16:25">
      <c r="P1186" s="8"/>
      <c r="Q1186" s="8"/>
      <c r="R1186" s="8"/>
      <c r="S1186" s="8"/>
      <c r="T1186" s="8"/>
      <c r="U1186" s="8"/>
      <c r="V1186" s="8"/>
      <c r="W1186" s="8"/>
      <c r="X1186" s="8"/>
      <c r="Y1186" s="8"/>
    </row>
    <row r="1187" spans="16:25">
      <c r="P1187" s="8"/>
      <c r="Q1187" s="8"/>
      <c r="R1187" s="8"/>
      <c r="S1187" s="8"/>
      <c r="T1187" s="8"/>
      <c r="U1187" s="8"/>
      <c r="V1187" s="8"/>
      <c r="W1187" s="8"/>
      <c r="X1187" s="8"/>
      <c r="Y1187" s="8"/>
    </row>
    <row r="1188" spans="16:25">
      <c r="P1188" s="8"/>
      <c r="Q1188" s="8"/>
      <c r="R1188" s="8"/>
      <c r="S1188" s="8"/>
      <c r="T1188" s="8"/>
      <c r="U1188" s="8"/>
      <c r="V1188" s="8"/>
      <c r="W1188" s="8"/>
      <c r="X1188" s="8"/>
      <c r="Y1188" s="8"/>
    </row>
    <row r="1189" spans="16:25">
      <c r="P1189" s="8"/>
      <c r="Q1189" s="8"/>
      <c r="R1189" s="8"/>
      <c r="S1189" s="8"/>
      <c r="T1189" s="8"/>
      <c r="U1189" s="8"/>
      <c r="V1189" s="8"/>
      <c r="W1189" s="8"/>
      <c r="X1189" s="8"/>
      <c r="Y1189" s="8"/>
    </row>
    <row r="1190" spans="16:25">
      <c r="P1190" s="8"/>
      <c r="Q1190" s="8"/>
      <c r="R1190" s="8"/>
      <c r="S1190" s="8"/>
      <c r="T1190" s="8"/>
      <c r="U1190" s="8"/>
      <c r="V1190" s="8"/>
      <c r="W1190" s="8"/>
      <c r="X1190" s="8"/>
      <c r="Y1190" s="8"/>
    </row>
    <row r="1191" spans="16:25">
      <c r="P1191" s="8"/>
      <c r="Q1191" s="8"/>
      <c r="R1191" s="8"/>
      <c r="S1191" s="8"/>
      <c r="T1191" s="8"/>
      <c r="U1191" s="8"/>
      <c r="V1191" s="8"/>
      <c r="W1191" s="8"/>
      <c r="X1191" s="8"/>
      <c r="Y1191" s="8"/>
    </row>
    <row r="1192" spans="16:25">
      <c r="P1192" s="8"/>
      <c r="Q1192" s="8"/>
      <c r="R1192" s="8"/>
      <c r="S1192" s="8"/>
      <c r="T1192" s="8"/>
      <c r="U1192" s="8"/>
      <c r="V1192" s="8"/>
      <c r="W1192" s="8"/>
      <c r="X1192" s="8"/>
      <c r="Y1192" s="8"/>
    </row>
    <row r="1193" spans="16:25">
      <c r="P1193" s="8"/>
      <c r="Q1193" s="8"/>
      <c r="R1193" s="8"/>
      <c r="S1193" s="8"/>
      <c r="T1193" s="8"/>
      <c r="U1193" s="8"/>
      <c r="V1193" s="8"/>
      <c r="W1193" s="8"/>
      <c r="X1193" s="8"/>
      <c r="Y1193" s="8"/>
    </row>
    <row r="1194" spans="16:25">
      <c r="P1194" s="8"/>
      <c r="Q1194" s="8"/>
      <c r="R1194" s="8"/>
      <c r="S1194" s="8"/>
      <c r="T1194" s="8"/>
      <c r="U1194" s="8"/>
      <c r="V1194" s="8"/>
      <c r="W1194" s="8"/>
      <c r="X1194" s="8"/>
      <c r="Y1194" s="8"/>
    </row>
    <row r="1195" spans="16:25">
      <c r="P1195" s="8"/>
      <c r="Q1195" s="8"/>
      <c r="R1195" s="8"/>
      <c r="S1195" s="8"/>
      <c r="T1195" s="8"/>
      <c r="U1195" s="8"/>
      <c r="V1195" s="8"/>
      <c r="W1195" s="8"/>
      <c r="X1195" s="8"/>
      <c r="Y1195" s="8"/>
    </row>
    <row r="1196" spans="16:25">
      <c r="P1196" s="8"/>
      <c r="Q1196" s="8"/>
      <c r="R1196" s="8"/>
      <c r="S1196" s="8"/>
      <c r="T1196" s="8"/>
      <c r="U1196" s="8"/>
      <c r="V1196" s="8"/>
      <c r="W1196" s="8"/>
      <c r="X1196" s="8"/>
      <c r="Y1196" s="8"/>
    </row>
    <row r="1197" spans="16:25">
      <c r="P1197" s="8"/>
      <c r="Q1197" s="8"/>
      <c r="R1197" s="8"/>
      <c r="S1197" s="8"/>
      <c r="T1197" s="8"/>
      <c r="U1197" s="8"/>
      <c r="V1197" s="8"/>
      <c r="W1197" s="8"/>
      <c r="X1197" s="8"/>
      <c r="Y1197" s="8"/>
    </row>
    <row r="1198" spans="16:25">
      <c r="P1198" s="8"/>
      <c r="Q1198" s="8"/>
      <c r="R1198" s="8"/>
      <c r="S1198" s="8"/>
      <c r="T1198" s="8"/>
      <c r="U1198" s="8"/>
      <c r="V1198" s="8"/>
      <c r="W1198" s="8"/>
      <c r="X1198" s="8"/>
      <c r="Y1198" s="8"/>
    </row>
    <row r="1199" spans="16:25">
      <c r="P1199" s="8"/>
      <c r="Q1199" s="8"/>
      <c r="R1199" s="8"/>
      <c r="S1199" s="8"/>
      <c r="T1199" s="8"/>
      <c r="U1199" s="8"/>
      <c r="V1199" s="8"/>
      <c r="W1199" s="8"/>
      <c r="X1199" s="8"/>
      <c r="Y1199" s="8"/>
    </row>
    <row r="1200" spans="16:25">
      <c r="P1200" s="8"/>
      <c r="Q1200" s="8"/>
      <c r="R1200" s="8"/>
      <c r="S1200" s="8"/>
      <c r="T1200" s="8"/>
      <c r="U1200" s="8"/>
      <c r="V1200" s="8"/>
      <c r="W1200" s="8"/>
      <c r="X1200" s="8"/>
      <c r="Y1200" s="8"/>
    </row>
    <row r="1201" spans="16:25">
      <c r="P1201" s="8"/>
      <c r="Q1201" s="8"/>
      <c r="R1201" s="8"/>
      <c r="S1201" s="8"/>
      <c r="T1201" s="8"/>
      <c r="U1201" s="8"/>
      <c r="V1201" s="8"/>
      <c r="W1201" s="8"/>
      <c r="X1201" s="8"/>
      <c r="Y1201" s="8"/>
    </row>
    <row r="1202" spans="16:25">
      <c r="P1202" s="8"/>
      <c r="Q1202" s="8"/>
      <c r="R1202" s="8"/>
      <c r="S1202" s="8"/>
      <c r="T1202" s="8"/>
      <c r="U1202" s="8"/>
      <c r="V1202" s="8"/>
      <c r="W1202" s="8"/>
      <c r="X1202" s="8"/>
      <c r="Y1202" s="8"/>
    </row>
    <row r="1203" spans="16:25">
      <c r="P1203" s="8"/>
      <c r="Q1203" s="8"/>
      <c r="R1203" s="8"/>
      <c r="S1203" s="8"/>
      <c r="T1203" s="8"/>
      <c r="U1203" s="8"/>
      <c r="V1203" s="8"/>
      <c r="W1203" s="8"/>
      <c r="X1203" s="8"/>
      <c r="Y1203" s="8"/>
    </row>
    <row r="1204" spans="16:25">
      <c r="P1204" s="8"/>
      <c r="Q1204" s="8"/>
      <c r="R1204" s="8"/>
      <c r="S1204" s="8"/>
      <c r="T1204" s="8"/>
      <c r="U1204" s="8"/>
      <c r="V1204" s="8"/>
      <c r="W1204" s="8"/>
      <c r="X1204" s="8"/>
      <c r="Y1204" s="8"/>
    </row>
    <row r="1205" spans="16:25">
      <c r="P1205" s="8"/>
      <c r="Q1205" s="8"/>
      <c r="R1205" s="8"/>
      <c r="S1205" s="8"/>
      <c r="T1205" s="8"/>
      <c r="U1205" s="8"/>
      <c r="V1205" s="8"/>
      <c r="W1205" s="8"/>
      <c r="X1205" s="8"/>
      <c r="Y1205" s="8"/>
    </row>
    <row r="1206" spans="16:25">
      <c r="P1206" s="8"/>
      <c r="Q1206" s="8"/>
      <c r="R1206" s="8"/>
      <c r="S1206" s="8"/>
      <c r="T1206" s="8"/>
      <c r="U1206" s="8"/>
      <c r="V1206" s="8"/>
      <c r="W1206" s="8"/>
      <c r="X1206" s="8"/>
      <c r="Y1206" s="8"/>
    </row>
    <row r="1207" spans="16:25">
      <c r="P1207" s="8"/>
      <c r="Q1207" s="8"/>
      <c r="R1207" s="8"/>
      <c r="S1207" s="8"/>
      <c r="T1207" s="8"/>
      <c r="U1207" s="8"/>
      <c r="V1207" s="8"/>
      <c r="W1207" s="8"/>
      <c r="X1207" s="8"/>
      <c r="Y1207" s="8"/>
    </row>
    <row r="1208" spans="16:25">
      <c r="P1208" s="8"/>
      <c r="Q1208" s="8"/>
      <c r="R1208" s="8"/>
      <c r="S1208" s="8"/>
      <c r="T1208" s="8"/>
      <c r="U1208" s="8"/>
      <c r="V1208" s="8"/>
      <c r="W1208" s="8"/>
      <c r="X1208" s="8"/>
      <c r="Y1208" s="8"/>
    </row>
    <row r="1209" spans="16:25">
      <c r="P1209" s="8"/>
      <c r="Q1209" s="8"/>
      <c r="R1209" s="8"/>
      <c r="S1209" s="8"/>
      <c r="T1209" s="8"/>
      <c r="U1209" s="8"/>
      <c r="V1209" s="8"/>
      <c r="W1209" s="8"/>
      <c r="X1209" s="8"/>
      <c r="Y1209" s="8"/>
    </row>
    <row r="1210" spans="16:25">
      <c r="P1210" s="8"/>
      <c r="Q1210" s="8"/>
      <c r="R1210" s="8"/>
      <c r="S1210" s="8"/>
      <c r="T1210" s="8"/>
      <c r="U1210" s="8"/>
      <c r="V1210" s="8"/>
      <c r="W1210" s="8"/>
      <c r="X1210" s="8"/>
      <c r="Y1210" s="8"/>
    </row>
    <row r="1211" spans="16:25">
      <c r="P1211" s="8"/>
      <c r="Q1211" s="8"/>
      <c r="R1211" s="8"/>
      <c r="S1211" s="8"/>
      <c r="T1211" s="8"/>
      <c r="U1211" s="8"/>
      <c r="V1211" s="8"/>
      <c r="W1211" s="8"/>
      <c r="X1211" s="8"/>
      <c r="Y1211" s="8"/>
    </row>
    <row r="1212" spans="16:25">
      <c r="P1212" s="8"/>
      <c r="Q1212" s="8"/>
      <c r="R1212" s="8"/>
      <c r="S1212" s="8"/>
      <c r="T1212" s="8"/>
      <c r="U1212" s="8"/>
      <c r="V1212" s="8"/>
      <c r="W1212" s="8"/>
      <c r="X1212" s="8"/>
      <c r="Y1212" s="8"/>
    </row>
    <row r="1213" spans="16:25">
      <c r="P1213" s="8"/>
      <c r="Q1213" s="8"/>
      <c r="R1213" s="8"/>
      <c r="S1213" s="8"/>
      <c r="T1213" s="8"/>
      <c r="U1213" s="8"/>
      <c r="V1213" s="8"/>
      <c r="W1213" s="8"/>
      <c r="X1213" s="8"/>
      <c r="Y1213" s="8"/>
    </row>
    <row r="1214" spans="16:25">
      <c r="P1214" s="8"/>
      <c r="Q1214" s="8"/>
      <c r="R1214" s="8"/>
      <c r="S1214" s="8"/>
      <c r="T1214" s="8"/>
      <c r="U1214" s="8"/>
      <c r="V1214" s="8"/>
      <c r="W1214" s="8"/>
      <c r="X1214" s="8"/>
      <c r="Y1214" s="8"/>
    </row>
    <row r="1215" spans="16:25">
      <c r="P1215" s="8"/>
      <c r="Q1215" s="8"/>
      <c r="R1215" s="8"/>
      <c r="S1215" s="8"/>
      <c r="T1215" s="8"/>
      <c r="U1215" s="8"/>
      <c r="V1215" s="8"/>
      <c r="W1215" s="8"/>
      <c r="X1215" s="8"/>
      <c r="Y1215" s="8"/>
    </row>
    <row r="1216" spans="16:25">
      <c r="P1216" s="8"/>
      <c r="Q1216" s="8"/>
      <c r="R1216" s="8"/>
      <c r="S1216" s="8"/>
      <c r="T1216" s="8"/>
      <c r="U1216" s="8"/>
      <c r="V1216" s="8"/>
      <c r="W1216" s="8"/>
      <c r="X1216" s="8"/>
      <c r="Y1216" s="8"/>
    </row>
    <row r="1217" spans="16:25">
      <c r="P1217" s="8"/>
      <c r="Q1217" s="8"/>
      <c r="R1217" s="8"/>
      <c r="S1217" s="8"/>
      <c r="T1217" s="8"/>
      <c r="U1217" s="8"/>
      <c r="V1217" s="8"/>
      <c r="W1217" s="8"/>
      <c r="X1217" s="8"/>
      <c r="Y1217" s="8"/>
    </row>
    <row r="1218" spans="16:25">
      <c r="P1218" s="8"/>
      <c r="Q1218" s="8"/>
      <c r="R1218" s="8"/>
      <c r="S1218" s="8"/>
      <c r="T1218" s="8"/>
      <c r="U1218" s="8"/>
      <c r="V1218" s="8"/>
      <c r="W1218" s="8"/>
      <c r="X1218" s="8"/>
      <c r="Y1218" s="8"/>
    </row>
    <row r="1219" spans="16:25">
      <c r="P1219" s="8"/>
      <c r="Q1219" s="8"/>
      <c r="R1219" s="8"/>
      <c r="S1219" s="8"/>
      <c r="T1219" s="8"/>
      <c r="U1219" s="8"/>
      <c r="V1219" s="8"/>
      <c r="W1219" s="8"/>
      <c r="X1219" s="8"/>
      <c r="Y1219" s="8"/>
    </row>
    <row r="1220" spans="16:25">
      <c r="P1220" s="8"/>
      <c r="Q1220" s="8"/>
      <c r="R1220" s="8"/>
      <c r="S1220" s="8"/>
      <c r="T1220" s="8"/>
      <c r="U1220" s="8"/>
      <c r="V1220" s="8"/>
      <c r="W1220" s="8"/>
      <c r="X1220" s="8"/>
      <c r="Y1220" s="8"/>
    </row>
    <row r="1221" spans="16:25">
      <c r="P1221" s="8"/>
      <c r="Q1221" s="8"/>
      <c r="R1221" s="8"/>
      <c r="S1221" s="8"/>
      <c r="T1221" s="8"/>
      <c r="U1221" s="8"/>
      <c r="V1221" s="8"/>
      <c r="W1221" s="8"/>
      <c r="X1221" s="8"/>
      <c r="Y1221" s="8"/>
    </row>
    <row r="1222" spans="16:25">
      <c r="P1222" s="8"/>
      <c r="Q1222" s="8"/>
      <c r="R1222" s="8"/>
      <c r="S1222" s="8"/>
      <c r="T1222" s="8"/>
      <c r="U1222" s="8"/>
      <c r="V1222" s="8"/>
      <c r="W1222" s="8"/>
      <c r="X1222" s="8"/>
      <c r="Y1222" s="8"/>
    </row>
    <row r="1223" spans="16:25">
      <c r="P1223" s="8"/>
      <c r="Q1223" s="8"/>
      <c r="R1223" s="8"/>
      <c r="S1223" s="8"/>
      <c r="T1223" s="8"/>
      <c r="U1223" s="8"/>
      <c r="V1223" s="8"/>
      <c r="W1223" s="8"/>
      <c r="X1223" s="8"/>
      <c r="Y1223" s="8"/>
    </row>
    <row r="1224" spans="16:25">
      <c r="P1224" s="8"/>
      <c r="Q1224" s="8"/>
      <c r="R1224" s="8"/>
      <c r="S1224" s="8"/>
      <c r="T1224" s="8"/>
      <c r="U1224" s="8"/>
      <c r="V1224" s="8"/>
      <c r="W1224" s="8"/>
      <c r="X1224" s="8"/>
      <c r="Y1224" s="8"/>
    </row>
    <row r="1225" spans="16:25">
      <c r="P1225" s="8"/>
      <c r="Q1225" s="8"/>
      <c r="R1225" s="8"/>
      <c r="S1225" s="8"/>
      <c r="T1225" s="8"/>
      <c r="U1225" s="8"/>
      <c r="V1225" s="8"/>
      <c r="W1225" s="8"/>
      <c r="X1225" s="8"/>
      <c r="Y1225" s="8"/>
    </row>
    <row r="1226" spans="16:25">
      <c r="P1226" s="8"/>
      <c r="Q1226" s="8"/>
      <c r="R1226" s="8"/>
      <c r="S1226" s="8"/>
      <c r="T1226" s="8"/>
      <c r="U1226" s="8"/>
      <c r="V1226" s="8"/>
      <c r="W1226" s="8"/>
      <c r="X1226" s="8"/>
      <c r="Y1226" s="8"/>
    </row>
    <row r="1227" spans="16:25">
      <c r="P1227" s="8"/>
      <c r="Q1227" s="8"/>
      <c r="R1227" s="8"/>
      <c r="S1227" s="8"/>
      <c r="T1227" s="8"/>
      <c r="U1227" s="8"/>
      <c r="V1227" s="8"/>
      <c r="W1227" s="8"/>
      <c r="X1227" s="8"/>
      <c r="Y1227" s="8"/>
    </row>
    <row r="1228" spans="16:25">
      <c r="P1228" s="8"/>
      <c r="Q1228" s="8"/>
      <c r="R1228" s="8"/>
      <c r="S1228" s="8"/>
      <c r="T1228" s="8"/>
      <c r="U1228" s="8"/>
      <c r="V1228" s="8"/>
      <c r="W1228" s="8"/>
      <c r="X1228" s="8"/>
      <c r="Y1228" s="8"/>
    </row>
    <row r="1229" spans="16:25">
      <c r="P1229" s="8"/>
      <c r="Q1229" s="8"/>
      <c r="R1229" s="8"/>
      <c r="S1229" s="8"/>
      <c r="T1229" s="8"/>
      <c r="U1229" s="8"/>
      <c r="V1229" s="8"/>
      <c r="W1229" s="8"/>
      <c r="X1229" s="8"/>
      <c r="Y1229" s="8"/>
    </row>
    <row r="1230" spans="16:25">
      <c r="P1230" s="8"/>
      <c r="Q1230" s="8"/>
      <c r="R1230" s="8"/>
      <c r="S1230" s="8"/>
      <c r="T1230" s="8"/>
      <c r="U1230" s="8"/>
      <c r="V1230" s="8"/>
      <c r="W1230" s="8"/>
      <c r="X1230" s="8"/>
      <c r="Y1230" s="8"/>
    </row>
    <row r="1231" spans="16:25">
      <c r="P1231" s="8"/>
      <c r="Q1231" s="8"/>
      <c r="R1231" s="8"/>
      <c r="S1231" s="8"/>
      <c r="T1231" s="8"/>
      <c r="U1231" s="8"/>
      <c r="V1231" s="8"/>
      <c r="W1231" s="8"/>
      <c r="X1231" s="8"/>
      <c r="Y1231" s="8"/>
    </row>
    <row r="1232" spans="16:25">
      <c r="P1232" s="8"/>
      <c r="Q1232" s="8"/>
      <c r="R1232" s="8"/>
      <c r="S1232" s="8"/>
      <c r="T1232" s="8"/>
      <c r="U1232" s="8"/>
      <c r="V1232" s="8"/>
      <c r="W1232" s="8"/>
      <c r="X1232" s="8"/>
      <c r="Y1232" s="8"/>
    </row>
    <row r="1233" spans="16:25">
      <c r="P1233" s="8"/>
      <c r="Q1233" s="8"/>
      <c r="R1233" s="8"/>
      <c r="S1233" s="8"/>
      <c r="T1233" s="8"/>
      <c r="U1233" s="8"/>
      <c r="V1233" s="8"/>
      <c r="W1233" s="8"/>
      <c r="X1233" s="8"/>
      <c r="Y1233" s="8"/>
    </row>
    <row r="1234" spans="16:25">
      <c r="P1234" s="8"/>
      <c r="Q1234" s="8"/>
      <c r="R1234" s="8"/>
      <c r="S1234" s="8"/>
      <c r="T1234" s="8"/>
      <c r="U1234" s="8"/>
      <c r="V1234" s="8"/>
      <c r="W1234" s="8"/>
      <c r="X1234" s="8"/>
      <c r="Y1234" s="8"/>
    </row>
    <row r="1235" spans="16:25">
      <c r="P1235" s="8"/>
      <c r="Q1235" s="8"/>
      <c r="R1235" s="8"/>
      <c r="S1235" s="8"/>
      <c r="T1235" s="8"/>
      <c r="U1235" s="8"/>
      <c r="V1235" s="8"/>
      <c r="W1235" s="8"/>
      <c r="X1235" s="8"/>
      <c r="Y1235" s="8"/>
    </row>
    <row r="1236" spans="16:25">
      <c r="P1236" s="8"/>
      <c r="Q1236" s="8"/>
      <c r="R1236" s="8"/>
      <c r="S1236" s="8"/>
      <c r="T1236" s="8"/>
      <c r="U1236" s="8"/>
      <c r="V1236" s="8"/>
      <c r="W1236" s="8"/>
      <c r="X1236" s="8"/>
      <c r="Y1236" s="8"/>
    </row>
    <row r="1237" spans="16:25">
      <c r="P1237" s="8"/>
      <c r="Q1237" s="8"/>
      <c r="R1237" s="8"/>
      <c r="S1237" s="8"/>
      <c r="T1237" s="8"/>
      <c r="U1237" s="8"/>
      <c r="V1237" s="8"/>
      <c r="W1237" s="8"/>
      <c r="X1237" s="8"/>
      <c r="Y1237" s="8"/>
    </row>
    <row r="1238" spans="16:25">
      <c r="P1238" s="8"/>
      <c r="Q1238" s="8"/>
      <c r="R1238" s="8"/>
      <c r="S1238" s="8"/>
      <c r="T1238" s="8"/>
      <c r="U1238" s="8"/>
      <c r="V1238" s="8"/>
      <c r="W1238" s="8"/>
      <c r="X1238" s="8"/>
      <c r="Y1238" s="8"/>
    </row>
    <row r="1239" spans="16:25">
      <c r="P1239" s="8"/>
      <c r="Q1239" s="8"/>
      <c r="R1239" s="8"/>
      <c r="S1239" s="8"/>
      <c r="T1239" s="8"/>
      <c r="U1239" s="8"/>
      <c r="V1239" s="8"/>
      <c r="W1239" s="8"/>
      <c r="X1239" s="8"/>
      <c r="Y1239" s="8"/>
    </row>
    <row r="1240" spans="16:25">
      <c r="P1240" s="8"/>
      <c r="Q1240" s="8"/>
      <c r="R1240" s="8"/>
      <c r="S1240" s="8"/>
      <c r="T1240" s="8"/>
      <c r="U1240" s="8"/>
      <c r="V1240" s="8"/>
      <c r="W1240" s="8"/>
      <c r="X1240" s="8"/>
      <c r="Y1240" s="8"/>
    </row>
    <row r="1241" spans="16:25">
      <c r="P1241" s="8"/>
      <c r="Q1241" s="8"/>
      <c r="R1241" s="8"/>
      <c r="S1241" s="8"/>
      <c r="T1241" s="8"/>
      <c r="U1241" s="8"/>
      <c r="V1241" s="8"/>
      <c r="W1241" s="8"/>
      <c r="X1241" s="8"/>
      <c r="Y1241" s="8"/>
    </row>
  </sheetData>
  <sheetProtection algorithmName="SHA-512" hashValue="S5o5olEbBr6c8JF7z9biAVap0xPsuuokRlHZAhcBwgKHAJ4SZ7nTQ6sPE2SMibiCOcRyM3n1AI4/FQRb7inMLg==" saltValue="dwd0VfJ5KQlL0arAwOFaiw==" spinCount="100000" sheet="1" selectLockedCells="1"/>
  <mergeCells count="24">
    <mergeCell ref="B10:E10"/>
    <mergeCell ref="G10:M10"/>
    <mergeCell ref="C11:E11"/>
    <mergeCell ref="G13:I14"/>
    <mergeCell ref="J13:M14"/>
    <mergeCell ref="P1:Y1"/>
    <mergeCell ref="P11:T11"/>
    <mergeCell ref="U11:Y11"/>
    <mergeCell ref="J11:M12"/>
    <mergeCell ref="G11:I11"/>
    <mergeCell ref="AA10:AC10"/>
    <mergeCell ref="AA12:AC12"/>
    <mergeCell ref="P3:AC4"/>
    <mergeCell ref="P5:AC5"/>
    <mergeCell ref="P25:T25"/>
    <mergeCell ref="U25:Y25"/>
    <mergeCell ref="P10:T10"/>
    <mergeCell ref="U10:Y10"/>
    <mergeCell ref="P17:T17"/>
    <mergeCell ref="U17:Y17"/>
    <mergeCell ref="P24:T24"/>
    <mergeCell ref="U24:Y24"/>
    <mergeCell ref="P18:T18"/>
    <mergeCell ref="U18:Y18"/>
  </mergeCells>
  <phoneticPr fontId="21" type="noConversion"/>
  <pageMargins left="0.7" right="0.7" top="0.75" bottom="0.75" header="0.3" footer="0.3"/>
  <pageSetup paperSize="9" orientation="portrait" r:id="rId1"/>
  <ignoredErrors>
    <ignoredError sqref="S13:S15 R15 X13:X15 W15 X20:X22 W22 S20:S22 R22 M31 M15:M3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62F7D9C-A6BF-41E0-9723-9B9A4C41D5E2}">
          <x14:formula1>
            <xm:f>Data!$C$2:$C$8</xm:f>
          </x14:formula1>
          <xm:sqref>C11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331C5-246C-41D8-9FFC-3985706B1029}">
  <dimension ref="A1:I19"/>
  <sheetViews>
    <sheetView workbookViewId="0">
      <selection activeCell="G14" sqref="G14"/>
    </sheetView>
  </sheetViews>
  <sheetFormatPr defaultRowHeight="14.5"/>
  <cols>
    <col min="1" max="1" width="7.26953125" bestFit="1" customWidth="1"/>
    <col min="2" max="2" width="11.1796875" bestFit="1" customWidth="1"/>
    <col min="3" max="3" width="50" bestFit="1" customWidth="1"/>
    <col min="4" max="4" width="12.54296875" customWidth="1"/>
    <col min="5" max="5" width="5.81640625" bestFit="1" customWidth="1"/>
    <col min="6" max="6" width="6.81640625" bestFit="1" customWidth="1"/>
    <col min="7" max="7" width="13.453125" bestFit="1" customWidth="1"/>
    <col min="8" max="8" width="30.1796875" bestFit="1" customWidth="1"/>
    <col min="9" max="9" width="17.81640625" bestFit="1" customWidth="1"/>
  </cols>
  <sheetData>
    <row r="1" spans="1:9" ht="43.5">
      <c r="A1" s="132" t="s">
        <v>85</v>
      </c>
      <c r="B1" s="133" t="s">
        <v>90</v>
      </c>
      <c r="C1" s="133" t="s">
        <v>86</v>
      </c>
      <c r="D1" s="133" t="s">
        <v>127</v>
      </c>
      <c r="E1" s="133" t="s">
        <v>2</v>
      </c>
      <c r="F1" s="133" t="s">
        <v>3</v>
      </c>
      <c r="G1" s="133" t="s">
        <v>89</v>
      </c>
      <c r="H1" s="133" t="s">
        <v>88</v>
      </c>
      <c r="I1" s="133" t="s">
        <v>87</v>
      </c>
    </row>
    <row r="2" spans="1:9" ht="15" thickBot="1">
      <c r="A2" s="132"/>
      <c r="B2" s="133"/>
      <c r="C2" s="133" t="s">
        <v>124</v>
      </c>
      <c r="D2" s="144"/>
      <c r="E2" s="144"/>
      <c r="F2" s="144"/>
      <c r="G2" s="133" t="s">
        <v>130</v>
      </c>
      <c r="H2" s="133" t="s">
        <v>130</v>
      </c>
      <c r="I2" s="133"/>
    </row>
    <row r="3" spans="1:9" ht="15" thickBot="1">
      <c r="A3" s="134">
        <v>651</v>
      </c>
      <c r="B3" s="138" t="s">
        <v>22</v>
      </c>
      <c r="C3" s="135" t="s">
        <v>98</v>
      </c>
      <c r="D3" s="119">
        <v>37.921672566371683</v>
      </c>
      <c r="E3" s="140">
        <v>0.29990765782006651</v>
      </c>
      <c r="F3" s="140">
        <v>0.70009234217993366</v>
      </c>
      <c r="G3" s="145">
        <v>9900000651</v>
      </c>
      <c r="H3" s="139" t="s">
        <v>99</v>
      </c>
      <c r="I3" s="137" t="s">
        <v>92</v>
      </c>
    </row>
    <row r="4" spans="1:9" ht="15" thickBot="1">
      <c r="A4" s="134">
        <v>429</v>
      </c>
      <c r="B4" s="138" t="s">
        <v>21</v>
      </c>
      <c r="C4" s="135" t="s">
        <v>91</v>
      </c>
      <c r="D4" s="119">
        <v>47.36</v>
      </c>
      <c r="E4" s="140">
        <v>0.32508436445444316</v>
      </c>
      <c r="F4" s="140">
        <v>0.67491563554555678</v>
      </c>
      <c r="G4" s="145">
        <v>9900000429</v>
      </c>
      <c r="H4" s="136" t="s">
        <v>93</v>
      </c>
      <c r="I4" s="136" t="s">
        <v>92</v>
      </c>
    </row>
    <row r="5" spans="1:9" ht="15" thickBot="1">
      <c r="A5" s="134">
        <v>853</v>
      </c>
      <c r="B5" s="138" t="s">
        <v>23</v>
      </c>
      <c r="C5" s="135" t="s">
        <v>102</v>
      </c>
      <c r="D5" s="119">
        <v>35.77037067957923</v>
      </c>
      <c r="E5" s="140">
        <v>0.25780269921754195</v>
      </c>
      <c r="F5" s="140">
        <v>0.74219730078245805</v>
      </c>
      <c r="G5" s="145">
        <v>9900000853</v>
      </c>
      <c r="H5" s="139" t="s">
        <v>103</v>
      </c>
      <c r="I5" s="137" t="s">
        <v>92</v>
      </c>
    </row>
    <row r="6" spans="1:9" ht="15" thickBot="1">
      <c r="A6" s="134">
        <v>580</v>
      </c>
      <c r="B6" s="138" t="s">
        <v>24</v>
      </c>
      <c r="C6" s="135" t="s">
        <v>96</v>
      </c>
      <c r="D6" s="119">
        <v>20.857927032893638</v>
      </c>
      <c r="E6" s="140">
        <v>0.27872756655609421</v>
      </c>
      <c r="F6" s="140">
        <v>0.72127243344390579</v>
      </c>
      <c r="G6" s="145">
        <v>9900000580</v>
      </c>
      <c r="H6" s="139" t="s">
        <v>97</v>
      </c>
      <c r="I6" s="137" t="s">
        <v>92</v>
      </c>
    </row>
    <row r="7" spans="1:9" ht="15" thickBot="1">
      <c r="A7" s="134">
        <v>574</v>
      </c>
      <c r="B7" s="138" t="s">
        <v>25</v>
      </c>
      <c r="C7" s="135" t="s">
        <v>94</v>
      </c>
      <c r="D7" s="119">
        <v>20.857927032893638</v>
      </c>
      <c r="E7" s="140">
        <v>0.27872756655609421</v>
      </c>
      <c r="F7" s="140">
        <v>0.72127243344390579</v>
      </c>
      <c r="G7" s="145">
        <v>9900000574</v>
      </c>
      <c r="H7" s="139" t="s">
        <v>95</v>
      </c>
      <c r="I7" s="137" t="s">
        <v>92</v>
      </c>
    </row>
    <row r="8" spans="1:9" ht="15" thickBot="1">
      <c r="A8" s="134">
        <v>663</v>
      </c>
      <c r="B8" s="138" t="s">
        <v>26</v>
      </c>
      <c r="C8" s="135" t="s">
        <v>100</v>
      </c>
      <c r="D8" s="119">
        <v>35.048672566371685</v>
      </c>
      <c r="E8" s="140">
        <v>0.24251988385304882</v>
      </c>
      <c r="F8" s="140">
        <v>0.75748011614695121</v>
      </c>
      <c r="G8" s="145">
        <v>9900000663</v>
      </c>
      <c r="H8" s="139" t="s">
        <v>101</v>
      </c>
      <c r="I8" s="137" t="s">
        <v>92</v>
      </c>
    </row>
    <row r="11" spans="1:9">
      <c r="B11" s="141" t="s">
        <v>104</v>
      </c>
      <c r="C11" s="142" t="s">
        <v>110</v>
      </c>
      <c r="D11" s="142"/>
    </row>
    <row r="12" spans="1:9">
      <c r="B12" s="141" t="s">
        <v>124</v>
      </c>
      <c r="C12" s="142" t="s">
        <v>130</v>
      </c>
      <c r="D12" s="142"/>
    </row>
    <row r="13" spans="1:9">
      <c r="B13" s="141" t="s">
        <v>111</v>
      </c>
      <c r="C13" s="143">
        <v>44316</v>
      </c>
      <c r="D13" s="143"/>
    </row>
    <row r="14" spans="1:9">
      <c r="B14" s="141" t="s">
        <v>112</v>
      </c>
      <c r="C14" s="143">
        <v>44347</v>
      </c>
      <c r="D14" s="143"/>
    </row>
    <row r="15" spans="1:9">
      <c r="B15" s="141" t="s">
        <v>113</v>
      </c>
      <c r="C15" s="143">
        <v>44377</v>
      </c>
      <c r="D15" s="143"/>
    </row>
    <row r="16" spans="1:9">
      <c r="B16" s="141" t="s">
        <v>114</v>
      </c>
      <c r="C16" s="143">
        <v>44408</v>
      </c>
      <c r="D16" s="143"/>
    </row>
    <row r="17" spans="2:4">
      <c r="B17" s="141" t="s">
        <v>115</v>
      </c>
      <c r="C17" s="143">
        <v>44439</v>
      </c>
      <c r="D17" s="143"/>
    </row>
    <row r="18" spans="2:4">
      <c r="B18" s="141" t="s">
        <v>116</v>
      </c>
      <c r="C18" s="143">
        <v>44469</v>
      </c>
      <c r="D18" s="143"/>
    </row>
    <row r="19" spans="2:4">
      <c r="B19" s="141" t="s">
        <v>117</v>
      </c>
      <c r="C19" s="143">
        <v>44500</v>
      </c>
      <c r="D19" s="143"/>
    </row>
  </sheetData>
  <sortState xmlns:xlrd2="http://schemas.microsoft.com/office/spreadsheetml/2017/richdata2" ref="A3:I8">
    <sortCondition ref="C3:C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42725-8482-4D34-82AC-E841D06377E4}">
  <dimension ref="A1:AB11"/>
  <sheetViews>
    <sheetView workbookViewId="0">
      <selection activeCell="H3" sqref="H3"/>
    </sheetView>
  </sheetViews>
  <sheetFormatPr defaultRowHeight="14.5"/>
  <cols>
    <col min="2" max="2" width="17" style="22" customWidth="1"/>
    <col min="3" max="3" width="53" style="22" bestFit="1" customWidth="1"/>
    <col min="4" max="5" width="9.1796875" style="22"/>
    <col min="6" max="6" width="8.453125" style="24" customWidth="1"/>
    <col min="7" max="7" width="11" style="24" bestFit="1" customWidth="1"/>
    <col min="8" max="8" width="13.1796875" style="24" bestFit="1" customWidth="1"/>
    <col min="9" max="9" width="32.1796875" style="24" bestFit="1" customWidth="1"/>
    <col min="10" max="10" width="0" style="24" hidden="1" customWidth="1"/>
    <col min="11" max="14" width="8.7265625" style="24" hidden="1" customWidth="1"/>
    <col min="15" max="15" width="0" style="24" hidden="1" customWidth="1"/>
    <col min="16" max="18" width="9.1796875" style="24"/>
    <col min="19" max="19" width="19.54296875" style="24" customWidth="1"/>
    <col min="20" max="28" width="9.1796875" style="24"/>
  </cols>
  <sheetData>
    <row r="1" spans="1:14" ht="29">
      <c r="A1" s="132" t="s">
        <v>85</v>
      </c>
      <c r="B1" s="133" t="s">
        <v>90</v>
      </c>
      <c r="C1" s="133" t="s">
        <v>86</v>
      </c>
      <c r="D1" s="133" t="s">
        <v>157</v>
      </c>
      <c r="E1" s="133" t="s">
        <v>158</v>
      </c>
      <c r="F1" s="133" t="s">
        <v>159</v>
      </c>
      <c r="G1" s="133" t="s">
        <v>160</v>
      </c>
      <c r="H1" s="133"/>
      <c r="I1" s="133" t="s">
        <v>161</v>
      </c>
    </row>
    <row r="2" spans="1:14">
      <c r="A2" s="134">
        <v>429</v>
      </c>
      <c r="B2" s="138" t="s">
        <v>21</v>
      </c>
      <c r="C2" s="138" t="s">
        <v>91</v>
      </c>
      <c r="D2" s="188">
        <v>31.82</v>
      </c>
      <c r="E2" s="188">
        <v>15.54</v>
      </c>
      <c r="F2" s="188">
        <f>D2/2</f>
        <v>15.91</v>
      </c>
      <c r="G2" s="188">
        <f>E2/2</f>
        <v>7.77</v>
      </c>
      <c r="H2" s="188" t="s">
        <v>173</v>
      </c>
      <c r="I2" s="203" t="s">
        <v>58</v>
      </c>
    </row>
    <row r="3" spans="1:14">
      <c r="A3" s="134">
        <v>651</v>
      </c>
      <c r="B3" s="138" t="s">
        <v>22</v>
      </c>
      <c r="C3" s="138" t="s">
        <v>98</v>
      </c>
      <c r="D3" s="188">
        <v>30</v>
      </c>
      <c r="E3" s="188">
        <v>12.055380000000001</v>
      </c>
      <c r="F3" s="188">
        <f t="shared" ref="F3:F7" si="0">D3/2</f>
        <v>15</v>
      </c>
      <c r="G3" s="188">
        <f t="shared" ref="G3:G7" si="1">E3/2</f>
        <v>6.0276900000000007</v>
      </c>
      <c r="H3" s="188" t="s">
        <v>172</v>
      </c>
      <c r="I3" s="322" t="s">
        <v>162</v>
      </c>
    </row>
    <row r="4" spans="1:14">
      <c r="A4" s="134">
        <v>853</v>
      </c>
      <c r="B4" s="138" t="s">
        <v>23</v>
      </c>
      <c r="C4" s="138" t="s">
        <v>102</v>
      </c>
      <c r="D4" s="188">
        <v>30</v>
      </c>
      <c r="E4" s="188">
        <v>9.7799999999999994</v>
      </c>
      <c r="F4" s="188">
        <f t="shared" si="0"/>
        <v>15</v>
      </c>
      <c r="G4" s="188">
        <f t="shared" si="1"/>
        <v>4.8899999999999997</v>
      </c>
      <c r="H4" s="188" t="s">
        <v>172</v>
      </c>
      <c r="I4" s="323"/>
    </row>
    <row r="5" spans="1:14">
      <c r="A5" s="134">
        <v>580</v>
      </c>
      <c r="B5" s="138" t="s">
        <v>24</v>
      </c>
      <c r="C5" s="138" t="s">
        <v>96</v>
      </c>
      <c r="D5" s="188">
        <v>17</v>
      </c>
      <c r="E5" s="188">
        <v>6.16</v>
      </c>
      <c r="F5" s="188">
        <f t="shared" si="0"/>
        <v>8.5</v>
      </c>
      <c r="G5" s="188">
        <f t="shared" si="1"/>
        <v>3.08</v>
      </c>
      <c r="H5" s="188" t="s">
        <v>172</v>
      </c>
      <c r="I5" s="323"/>
    </row>
    <row r="6" spans="1:14">
      <c r="A6" s="134">
        <v>574</v>
      </c>
      <c r="B6" s="138" t="s">
        <v>25</v>
      </c>
      <c r="C6" s="138" t="s">
        <v>94</v>
      </c>
      <c r="D6" s="188">
        <v>17</v>
      </c>
      <c r="E6" s="188">
        <v>6.16</v>
      </c>
      <c r="F6" s="188">
        <f t="shared" si="0"/>
        <v>8.5</v>
      </c>
      <c r="G6" s="188">
        <f t="shared" si="1"/>
        <v>3.08</v>
      </c>
      <c r="H6" s="188" t="s">
        <v>172</v>
      </c>
      <c r="I6" s="323"/>
    </row>
    <row r="7" spans="1:14">
      <c r="A7" s="134">
        <v>663</v>
      </c>
      <c r="B7" s="138" t="s">
        <v>26</v>
      </c>
      <c r="C7" s="138" t="s">
        <v>100</v>
      </c>
      <c r="D7" s="188">
        <v>30</v>
      </c>
      <c r="E7" s="188">
        <v>9.01</v>
      </c>
      <c r="F7" s="188">
        <f t="shared" si="0"/>
        <v>15</v>
      </c>
      <c r="G7" s="188">
        <f t="shared" si="1"/>
        <v>4.5049999999999999</v>
      </c>
      <c r="H7" s="188" t="s">
        <v>172</v>
      </c>
      <c r="I7" s="323"/>
    </row>
    <row r="11" spans="1:14" ht="25">
      <c r="K11" s="26" t="s">
        <v>34</v>
      </c>
      <c r="L11" s="27" t="s">
        <v>35</v>
      </c>
      <c r="M11" s="27" t="s">
        <v>36</v>
      </c>
      <c r="N11" s="28" t="s">
        <v>37</v>
      </c>
    </row>
  </sheetData>
  <mergeCells count="1">
    <mergeCell ref="I3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Resumen Free HB (New)</vt:lpstr>
      <vt:lpstr>2021</vt:lpstr>
      <vt:lpstr>Monthly correction calculation</vt:lpstr>
      <vt:lpstr>Daily amounts in reservations</vt:lpstr>
      <vt:lpstr>Data</vt:lpstr>
      <vt:lpstr>Data2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 JARILLO CARO</dc:creator>
  <cp:lastModifiedBy>PILAR JARILLO CARO</cp:lastModifiedBy>
  <dcterms:created xsi:type="dcterms:W3CDTF">2019-10-30T09:50:59Z</dcterms:created>
  <dcterms:modified xsi:type="dcterms:W3CDTF">2021-07-20T06:35:26Z</dcterms:modified>
</cp:coreProperties>
</file>